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ordana\Desktop\16.6.2025\FINANCIJSKI PLANOVI, PLAN RADNIH MJESTA\FINANCIJSKI PLANOVI I REBALANSI 2026\Izvršenje plana za 2026\"/>
    </mc:Choice>
  </mc:AlternateContent>
  <xr:revisionPtr revIDLastSave="0" documentId="13_ncr:1_{1A4AD45A-CA03-43A9-8490-88EED8A053DB}" xr6:coauthVersionLast="47" xr6:coauthVersionMax="47" xr10:uidLastSave="{00000000-0000-0000-0000-000000000000}"/>
  <bookViews>
    <workbookView xWindow="-120" yWindow="-120" windowWidth="29040" windowHeight="15720" firstSheet="3" activeTab="7" xr2:uid="{00000000-000D-0000-FFFF-FFFF00000000}"/>
  </bookViews>
  <sheets>
    <sheet name="SAŽETAK" sheetId="1" r:id="rId1"/>
    <sheet name=" Račun prihoda i rashoda" sheetId="3" r:id="rId2"/>
    <sheet name=" Račun prihoda i rashoda (2)" sheetId="12" r:id="rId3"/>
    <sheet name="Rashodi prema funkcijskoj kl" sheetId="5" r:id="rId4"/>
    <sheet name="Račun financiranja" sheetId="6" r:id="rId5"/>
    <sheet name="Račun financiranja po izvorima" sheetId="8" r:id="rId6"/>
    <sheet name="POSEBNI DIO 2.RAZINA" sheetId="9" r:id="rId7"/>
    <sheet name="POSEBNI DIO 4.RAZINA (2)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3" l="1"/>
  <c r="I19" i="3"/>
  <c r="J11" i="3"/>
  <c r="J12" i="3"/>
  <c r="I11" i="3"/>
  <c r="I12" i="3"/>
  <c r="F8" i="1"/>
  <c r="G8" i="1"/>
  <c r="H8" i="1"/>
  <c r="F11" i="1"/>
  <c r="G11" i="1"/>
  <c r="H11" i="1"/>
  <c r="F14" i="1"/>
  <c r="G14" i="1"/>
  <c r="H14" i="1"/>
  <c r="D28" i="12"/>
  <c r="D12" i="12"/>
  <c r="G14" i="12"/>
  <c r="G16" i="12"/>
  <c r="H17" i="12" l="1"/>
  <c r="F28" i="12"/>
  <c r="E28" i="12"/>
  <c r="C28" i="12"/>
  <c r="H13" i="12"/>
  <c r="H14" i="12"/>
  <c r="H15" i="12"/>
  <c r="H16" i="12"/>
  <c r="H21" i="12"/>
  <c r="G13" i="12"/>
  <c r="G15" i="12"/>
  <c r="F12" i="12"/>
  <c r="C12" i="12"/>
  <c r="E12" i="12"/>
  <c r="G12" i="12" l="1"/>
  <c r="G28" i="12"/>
  <c r="H28" i="12"/>
  <c r="H12" i="12"/>
  <c r="G10" i="5"/>
  <c r="F10" i="5"/>
  <c r="E10" i="5"/>
  <c r="B10" i="5"/>
  <c r="C10" i="5"/>
  <c r="D10" i="5"/>
  <c r="G20" i="5"/>
  <c r="G21" i="5"/>
  <c r="I14" i="1"/>
  <c r="K11" i="1"/>
  <c r="K8" i="1"/>
  <c r="I11" i="1"/>
  <c r="I8" i="1"/>
  <c r="G71" i="11"/>
  <c r="G72" i="11"/>
  <c r="F37" i="9"/>
  <c r="G37" i="9"/>
  <c r="G80" i="11"/>
  <c r="F71" i="11"/>
  <c r="F80" i="11"/>
  <c r="H52" i="3"/>
  <c r="H39" i="3"/>
  <c r="G39" i="3"/>
  <c r="F39" i="3"/>
  <c r="E39" i="3"/>
  <c r="E62" i="3"/>
  <c r="E25" i="3"/>
  <c r="H68" i="3"/>
  <c r="H62" i="3"/>
  <c r="H59" i="3"/>
  <c r="H55" i="3"/>
  <c r="H47" i="3"/>
  <c r="H34" i="3"/>
  <c r="H25" i="3"/>
  <c r="H18" i="3"/>
  <c r="I39" i="3" l="1"/>
  <c r="J39" i="3"/>
  <c r="H33" i="3"/>
  <c r="H61" i="3"/>
  <c r="I62" i="3"/>
  <c r="H32" i="3"/>
  <c r="H10" i="3"/>
  <c r="H16" i="3"/>
  <c r="H21" i="3"/>
  <c r="H9" i="3" l="1"/>
  <c r="G68" i="3"/>
  <c r="J68" i="3" s="1"/>
  <c r="G62" i="3"/>
  <c r="J62" i="3" s="1"/>
  <c r="G59" i="3"/>
  <c r="J59" i="3" s="1"/>
  <c r="G55" i="3"/>
  <c r="J55" i="3" s="1"/>
  <c r="G52" i="3"/>
  <c r="G47" i="3"/>
  <c r="J47" i="3" s="1"/>
  <c r="G34" i="3"/>
  <c r="J34" i="3" s="1"/>
  <c r="G25" i="3"/>
  <c r="G21" i="3"/>
  <c r="J21" i="3" s="1"/>
  <c r="G18" i="3"/>
  <c r="J18" i="3" s="1"/>
  <c r="G16" i="3"/>
  <c r="J16" i="3" s="1"/>
  <c r="G10" i="3"/>
  <c r="J10" i="3" s="1"/>
  <c r="F25" i="3"/>
  <c r="E16" i="3"/>
  <c r="I16" i="3" s="1"/>
  <c r="E10" i="3"/>
  <c r="I10" i="3" s="1"/>
  <c r="G19" i="5"/>
  <c r="G18" i="5"/>
  <c r="F19" i="5"/>
  <c r="F18" i="5"/>
  <c r="H8" i="3" l="1"/>
  <c r="G61" i="3"/>
  <c r="J61" i="3" s="1"/>
  <c r="G33" i="3"/>
  <c r="G9" i="3"/>
  <c r="G8" i="3" s="1"/>
  <c r="H215" i="9"/>
  <c r="G215" i="9"/>
  <c r="F215" i="9"/>
  <c r="E215" i="9"/>
  <c r="E129" i="9"/>
  <c r="E6" i="9" s="1"/>
  <c r="G29" i="9"/>
  <c r="G27" i="9" s="1"/>
  <c r="G42" i="9"/>
  <c r="G40" i="9" s="1"/>
  <c r="G46" i="9"/>
  <c r="G44" i="9" s="1"/>
  <c r="G50" i="9"/>
  <c r="G48" i="9" s="1"/>
  <c r="G54" i="9"/>
  <c r="G52" i="9" s="1"/>
  <c r="G89" i="9"/>
  <c r="G87" i="9" s="1"/>
  <c r="G94" i="9"/>
  <c r="G92" i="9" s="1"/>
  <c r="G91" i="9" s="1"/>
  <c r="G99" i="9"/>
  <c r="G97" i="9" s="1"/>
  <c r="G107" i="9"/>
  <c r="G105" i="9" s="1"/>
  <c r="G111" i="9"/>
  <c r="G109" i="9" s="1"/>
  <c r="G120" i="9"/>
  <c r="G123" i="9"/>
  <c r="G127" i="9"/>
  <c r="G125" i="9" s="1"/>
  <c r="H487" i="11"/>
  <c r="G487" i="11"/>
  <c r="F487" i="11"/>
  <c r="E487" i="11"/>
  <c r="H484" i="11"/>
  <c r="G484" i="11"/>
  <c r="F484" i="11"/>
  <c r="E484" i="11"/>
  <c r="H483" i="11"/>
  <c r="H482" i="11" s="1"/>
  <c r="H480" i="11" s="1"/>
  <c r="G483" i="11"/>
  <c r="G482" i="11" s="1"/>
  <c r="G480" i="11" s="1"/>
  <c r="F483" i="11"/>
  <c r="F482" i="11" s="1"/>
  <c r="F480" i="11" s="1"/>
  <c r="E483" i="11"/>
  <c r="E482" i="11" s="1"/>
  <c r="E480" i="11" s="1"/>
  <c r="H478" i="11"/>
  <c r="H477" i="11" s="1"/>
  <c r="H476" i="11" s="1"/>
  <c r="H474" i="11" s="1"/>
  <c r="G478" i="11"/>
  <c r="G477" i="11" s="1"/>
  <c r="G476" i="11" s="1"/>
  <c r="G474" i="11" s="1"/>
  <c r="F478" i="11"/>
  <c r="E478" i="11"/>
  <c r="F477" i="11"/>
  <c r="E477" i="11"/>
  <c r="F476" i="11"/>
  <c r="F474" i="11" s="1"/>
  <c r="E476" i="11"/>
  <c r="E474" i="11" s="1"/>
  <c r="I474" i="11" s="1"/>
  <c r="J474" i="11"/>
  <c r="H472" i="11"/>
  <c r="G472" i="11"/>
  <c r="F472" i="11"/>
  <c r="E472" i="11"/>
  <c r="H471" i="11"/>
  <c r="H470" i="11" s="1"/>
  <c r="G471" i="11"/>
  <c r="G470" i="11" s="1"/>
  <c r="F471" i="11"/>
  <c r="F470" i="11" s="1"/>
  <c r="E471" i="11"/>
  <c r="E470" i="11" s="1"/>
  <c r="H468" i="11"/>
  <c r="G468" i="11"/>
  <c r="F468" i="11"/>
  <c r="E468" i="11"/>
  <c r="H467" i="11"/>
  <c r="H466" i="11" s="1"/>
  <c r="H464" i="11" s="1"/>
  <c r="G467" i="11"/>
  <c r="G466" i="11" s="1"/>
  <c r="F467" i="11"/>
  <c r="F466" i="11" s="1"/>
  <c r="E467" i="11"/>
  <c r="E466" i="11" s="1"/>
  <c r="H462" i="11"/>
  <c r="H458" i="11" s="1"/>
  <c r="H457" i="11" s="1"/>
  <c r="H455" i="11" s="1"/>
  <c r="G462" i="11"/>
  <c r="G458" i="11" s="1"/>
  <c r="G457" i="11" s="1"/>
  <c r="G455" i="11" s="1"/>
  <c r="F462" i="11"/>
  <c r="E462" i="11"/>
  <c r="H459" i="11"/>
  <c r="G459" i="11"/>
  <c r="F459" i="11"/>
  <c r="E459" i="11"/>
  <c r="F458" i="11"/>
  <c r="F457" i="11" s="1"/>
  <c r="F455" i="11" s="1"/>
  <c r="E458" i="11"/>
  <c r="E457" i="11" s="1"/>
  <c r="E455" i="11" s="1"/>
  <c r="H453" i="11"/>
  <c r="H450" i="11" s="1"/>
  <c r="H449" i="11" s="1"/>
  <c r="G453" i="11"/>
  <c r="G450" i="11" s="1"/>
  <c r="F453" i="11"/>
  <c r="F450" i="11" s="1"/>
  <c r="F449" i="11" s="1"/>
  <c r="E453" i="11"/>
  <c r="E450" i="11" s="1"/>
  <c r="E449" i="11" s="1"/>
  <c r="H451" i="11"/>
  <c r="G451" i="11"/>
  <c r="F451" i="11"/>
  <c r="E451" i="11"/>
  <c r="G449" i="11"/>
  <c r="H446" i="11"/>
  <c r="G446" i="11"/>
  <c r="F446" i="11"/>
  <c r="E446" i="11"/>
  <c r="H444" i="11"/>
  <c r="G444" i="11"/>
  <c r="F444" i="11"/>
  <c r="E444" i="11"/>
  <c r="H443" i="11"/>
  <c r="G443" i="11"/>
  <c r="F443" i="11"/>
  <c r="E443" i="11"/>
  <c r="H441" i="11"/>
  <c r="G441" i="11"/>
  <c r="F441" i="11"/>
  <c r="E441" i="11"/>
  <c r="H439" i="11"/>
  <c r="G439" i="11"/>
  <c r="F439" i="11"/>
  <c r="E439" i="11"/>
  <c r="H437" i="11"/>
  <c r="H436" i="11" s="1"/>
  <c r="H435" i="11" s="1"/>
  <c r="H433" i="11" s="1"/>
  <c r="G437" i="11"/>
  <c r="G436" i="11" s="1"/>
  <c r="G435" i="11" s="1"/>
  <c r="G433" i="11" s="1"/>
  <c r="F437" i="11"/>
  <c r="F436" i="11" s="1"/>
  <c r="F435" i="11" s="1"/>
  <c r="E437" i="11"/>
  <c r="E436" i="11" s="1"/>
  <c r="E435" i="11" s="1"/>
  <c r="H431" i="11"/>
  <c r="G431" i="11"/>
  <c r="F431" i="11"/>
  <c r="E431" i="11"/>
  <c r="H430" i="11"/>
  <c r="G430" i="11"/>
  <c r="F430" i="11"/>
  <c r="F429" i="11" s="1"/>
  <c r="E430" i="11"/>
  <c r="E429" i="11" s="1"/>
  <c r="H429" i="11"/>
  <c r="G429" i="11"/>
  <c r="H425" i="11"/>
  <c r="G425" i="11"/>
  <c r="F425" i="11"/>
  <c r="E425" i="11"/>
  <c r="H424" i="11"/>
  <c r="G424" i="11"/>
  <c r="F424" i="11"/>
  <c r="E424" i="11"/>
  <c r="H422" i="11"/>
  <c r="G422" i="11"/>
  <c r="F422" i="11"/>
  <c r="E422" i="11"/>
  <c r="H412" i="11"/>
  <c r="G412" i="11"/>
  <c r="F412" i="11"/>
  <c r="E412" i="11"/>
  <c r="H405" i="11"/>
  <c r="G405" i="11"/>
  <c r="F405" i="11"/>
  <c r="F401" i="11" s="1"/>
  <c r="E405" i="11"/>
  <c r="E401" i="11" s="1"/>
  <c r="E400" i="11" s="1"/>
  <c r="E398" i="11" s="1"/>
  <c r="H402" i="11"/>
  <c r="G402" i="11"/>
  <c r="G401" i="11" s="1"/>
  <c r="F402" i="11"/>
  <c r="E402" i="11"/>
  <c r="E396" i="11"/>
  <c r="E395" i="11"/>
  <c r="E394" i="11" s="1"/>
  <c r="H390" i="11"/>
  <c r="G390" i="11"/>
  <c r="F390" i="11"/>
  <c r="E390" i="11"/>
  <c r="H388" i="11"/>
  <c r="G388" i="11"/>
  <c r="F388" i="11"/>
  <c r="E388" i="11"/>
  <c r="H386" i="11"/>
  <c r="G386" i="11"/>
  <c r="F386" i="11"/>
  <c r="E386" i="11"/>
  <c r="H384" i="11"/>
  <c r="G384" i="11"/>
  <c r="G383" i="11" s="1"/>
  <c r="F384" i="11"/>
  <c r="F383" i="11" s="1"/>
  <c r="E384" i="11"/>
  <c r="E383" i="11" s="1"/>
  <c r="H383" i="11"/>
  <c r="H380" i="11"/>
  <c r="G380" i="11"/>
  <c r="F380" i="11"/>
  <c r="E380" i="11"/>
  <c r="H378" i="11"/>
  <c r="G378" i="11"/>
  <c r="G375" i="11" s="1"/>
  <c r="G374" i="11" s="1"/>
  <c r="G372" i="11" s="1"/>
  <c r="F378" i="11"/>
  <c r="F375" i="11" s="1"/>
  <c r="F374" i="11" s="1"/>
  <c r="F372" i="11" s="1"/>
  <c r="E378" i="11"/>
  <c r="E375" i="11" s="1"/>
  <c r="E374" i="11" s="1"/>
  <c r="E372" i="11" s="1"/>
  <c r="H376" i="11"/>
  <c r="H375" i="11" s="1"/>
  <c r="G376" i="11"/>
  <c r="F376" i="11"/>
  <c r="E376" i="11"/>
  <c r="H370" i="11"/>
  <c r="G370" i="11"/>
  <c r="F370" i="11"/>
  <c r="E370" i="11"/>
  <c r="E369" i="11" s="1"/>
  <c r="E368" i="11" s="1"/>
  <c r="H369" i="11"/>
  <c r="H368" i="11" s="1"/>
  <c r="G369" i="11"/>
  <c r="G368" i="11" s="1"/>
  <c r="F369" i="11"/>
  <c r="F368" i="11" s="1"/>
  <c r="H360" i="11"/>
  <c r="G360" i="11"/>
  <c r="F360" i="11"/>
  <c r="E360" i="11"/>
  <c r="H350" i="11"/>
  <c r="H338" i="11" s="1"/>
  <c r="H337" i="11" s="1"/>
  <c r="G350" i="11"/>
  <c r="G338" i="11" s="1"/>
  <c r="G337" i="11" s="1"/>
  <c r="F350" i="11"/>
  <c r="E350" i="11"/>
  <c r="H343" i="11"/>
  <c r="G343" i="11"/>
  <c r="F343" i="11"/>
  <c r="E343" i="11"/>
  <c r="H339" i="11"/>
  <c r="G339" i="11"/>
  <c r="F339" i="11"/>
  <c r="E339" i="11"/>
  <c r="E338" i="11" s="1"/>
  <c r="E337" i="11" s="1"/>
  <c r="F338" i="11"/>
  <c r="F337" i="11" s="1"/>
  <c r="H334" i="11"/>
  <c r="G334" i="11"/>
  <c r="F334" i="11"/>
  <c r="E334" i="11"/>
  <c r="H332" i="11"/>
  <c r="H331" i="11" s="1"/>
  <c r="G332" i="11"/>
  <c r="G331" i="11" s="1"/>
  <c r="F332" i="11"/>
  <c r="F331" i="11" s="1"/>
  <c r="E332" i="11"/>
  <c r="E331" i="11"/>
  <c r="H329" i="11"/>
  <c r="G329" i="11"/>
  <c r="F329" i="11"/>
  <c r="E329" i="11"/>
  <c r="H326" i="11"/>
  <c r="G326" i="11"/>
  <c r="G319" i="11" s="1"/>
  <c r="G318" i="11" s="1"/>
  <c r="F326" i="11"/>
  <c r="E326" i="11"/>
  <c r="H322" i="11"/>
  <c r="G322" i="11"/>
  <c r="F322" i="11"/>
  <c r="E322" i="11"/>
  <c r="H320" i="11"/>
  <c r="G320" i="11"/>
  <c r="F320" i="11"/>
  <c r="E320" i="11"/>
  <c r="E319" i="11" s="1"/>
  <c r="E318" i="11" s="1"/>
  <c r="H319" i="11"/>
  <c r="H318" i="11" s="1"/>
  <c r="F319" i="11"/>
  <c r="F318" i="11" s="1"/>
  <c r="H316" i="11"/>
  <c r="G316" i="11"/>
  <c r="F316" i="11"/>
  <c r="H313" i="11"/>
  <c r="H312" i="11" s="1"/>
  <c r="H311" i="11" s="1"/>
  <c r="G313" i="11"/>
  <c r="G312" i="11" s="1"/>
  <c r="G311" i="11" s="1"/>
  <c r="F313" i="11"/>
  <c r="F312" i="11" s="1"/>
  <c r="F311" i="11" s="1"/>
  <c r="E313" i="11"/>
  <c r="E312" i="11" s="1"/>
  <c r="E311" i="11" s="1"/>
  <c r="H309" i="11"/>
  <c r="H308" i="11" s="1"/>
  <c r="G309" i="11"/>
  <c r="G308" i="11" s="1"/>
  <c r="F309" i="11"/>
  <c r="F308" i="11" s="1"/>
  <c r="E309" i="11"/>
  <c r="E308" i="11" s="1"/>
  <c r="H305" i="11"/>
  <c r="G305" i="11"/>
  <c r="F305" i="11"/>
  <c r="E305" i="11"/>
  <c r="H304" i="11"/>
  <c r="G304" i="11"/>
  <c r="F304" i="11"/>
  <c r="E304" i="11"/>
  <c r="H298" i="11"/>
  <c r="G298" i="11"/>
  <c r="F298" i="11"/>
  <c r="E298" i="11"/>
  <c r="H288" i="11"/>
  <c r="G288" i="11"/>
  <c r="F288" i="11"/>
  <c r="E288" i="11"/>
  <c r="H281" i="11"/>
  <c r="H276" i="11" s="1"/>
  <c r="G281" i="11"/>
  <c r="G276" i="11" s="1"/>
  <c r="G275" i="11" s="1"/>
  <c r="F281" i="11"/>
  <c r="F276" i="11" s="1"/>
  <c r="F275" i="11" s="1"/>
  <c r="E281" i="11"/>
  <c r="E276" i="11" s="1"/>
  <c r="E275" i="11" s="1"/>
  <c r="E274" i="11" s="1"/>
  <c r="E273" i="11" s="1"/>
  <c r="H277" i="11"/>
  <c r="G277" i="11"/>
  <c r="F277" i="11"/>
  <c r="E277" i="11"/>
  <c r="J273" i="11"/>
  <c r="I273" i="11"/>
  <c r="H270" i="11"/>
  <c r="G270" i="11"/>
  <c r="F270" i="11"/>
  <c r="E270" i="11"/>
  <c r="H269" i="11"/>
  <c r="G269" i="11"/>
  <c r="G268" i="11" s="1"/>
  <c r="G266" i="11" s="1"/>
  <c r="F269" i="11"/>
  <c r="F268" i="11" s="1"/>
  <c r="F266" i="11" s="1"/>
  <c r="E269" i="11"/>
  <c r="E268" i="11" s="1"/>
  <c r="E266" i="11" s="1"/>
  <c r="H268" i="11"/>
  <c r="H266" i="11" s="1"/>
  <c r="H264" i="11"/>
  <c r="H263" i="11" s="1"/>
  <c r="H262" i="11" s="1"/>
  <c r="G264" i="11"/>
  <c r="G263" i="11" s="1"/>
  <c r="G262" i="11" s="1"/>
  <c r="F264" i="11"/>
  <c r="F263" i="11" s="1"/>
  <c r="F262" i="11" s="1"/>
  <c r="E264" i="11"/>
  <c r="E263" i="11"/>
  <c r="E262" i="11"/>
  <c r="H259" i="11"/>
  <c r="H258" i="11" s="1"/>
  <c r="H257" i="11" s="1"/>
  <c r="H255" i="11" s="1"/>
  <c r="G259" i="11"/>
  <c r="G258" i="11" s="1"/>
  <c r="G257" i="11" s="1"/>
  <c r="F259" i="11"/>
  <c r="F258" i="11" s="1"/>
  <c r="F257" i="11" s="1"/>
  <c r="E259" i="11"/>
  <c r="E258" i="11"/>
  <c r="E257" i="11"/>
  <c r="E255" i="11" s="1"/>
  <c r="E248" i="11" s="1"/>
  <c r="H246" i="11"/>
  <c r="H245" i="11" s="1"/>
  <c r="H244" i="11" s="1"/>
  <c r="H242" i="11" s="1"/>
  <c r="G246" i="11"/>
  <c r="G245" i="11" s="1"/>
  <c r="G244" i="11" s="1"/>
  <c r="G242" i="11" s="1"/>
  <c r="F246" i="11"/>
  <c r="F245" i="11" s="1"/>
  <c r="F244" i="11" s="1"/>
  <c r="F242" i="11" s="1"/>
  <c r="E246" i="11"/>
  <c r="E245" i="11"/>
  <c r="E244" i="11"/>
  <c r="E242" i="11" s="1"/>
  <c r="H240" i="11"/>
  <c r="G240" i="11"/>
  <c r="F240" i="11"/>
  <c r="E240" i="11"/>
  <c r="H239" i="11"/>
  <c r="G239" i="11"/>
  <c r="G238" i="11" s="1"/>
  <c r="G236" i="11" s="1"/>
  <c r="F239" i="11"/>
  <c r="F238" i="11" s="1"/>
  <c r="F236" i="11" s="1"/>
  <c r="E239" i="11"/>
  <c r="E238" i="11" s="1"/>
  <c r="E236" i="11" s="1"/>
  <c r="H238" i="11"/>
  <c r="H236" i="11" s="1"/>
  <c r="G234" i="11"/>
  <c r="G233" i="11" s="1"/>
  <c r="G232" i="11" s="1"/>
  <c r="F234" i="11"/>
  <c r="F233" i="11" s="1"/>
  <c r="F232" i="11" s="1"/>
  <c r="F230" i="11" s="1"/>
  <c r="E234" i="11"/>
  <c r="E233" i="11" s="1"/>
  <c r="E232" i="11" s="1"/>
  <c r="E230" i="11" s="1"/>
  <c r="H233" i="11"/>
  <c r="H232" i="11"/>
  <c r="H230" i="11"/>
  <c r="J230" i="11" s="1"/>
  <c r="G230" i="11"/>
  <c r="H225" i="11"/>
  <c r="G225" i="11"/>
  <c r="F225" i="11"/>
  <c r="E225" i="11"/>
  <c r="H224" i="11"/>
  <c r="G224" i="11"/>
  <c r="F224" i="11"/>
  <c r="F223" i="11" s="1"/>
  <c r="F221" i="11" s="1"/>
  <c r="E224" i="11"/>
  <c r="E223" i="11" s="1"/>
  <c r="E221" i="11" s="1"/>
  <c r="E220" i="11" s="1"/>
  <c r="H223" i="11"/>
  <c r="H221" i="11" s="1"/>
  <c r="H220" i="11" s="1"/>
  <c r="G223" i="11"/>
  <c r="G221" i="11" s="1"/>
  <c r="G220" i="11"/>
  <c r="H218" i="11"/>
  <c r="G218" i="11"/>
  <c r="F218" i="11"/>
  <c r="E218" i="11"/>
  <c r="H217" i="11"/>
  <c r="G217" i="11"/>
  <c r="F217" i="11"/>
  <c r="F216" i="11" s="1"/>
  <c r="F214" i="11" s="1"/>
  <c r="F213" i="11" s="1"/>
  <c r="E217" i="11"/>
  <c r="E216" i="11" s="1"/>
  <c r="E214" i="11" s="1"/>
  <c r="E213" i="11" s="1"/>
  <c r="H216" i="11"/>
  <c r="H214" i="11" s="1"/>
  <c r="H213" i="11" s="1"/>
  <c r="G216" i="11"/>
  <c r="G214" i="11" s="1"/>
  <c r="J213" i="11"/>
  <c r="I213" i="11"/>
  <c r="G213" i="11"/>
  <c r="H211" i="11"/>
  <c r="G211" i="11"/>
  <c r="F211" i="11"/>
  <c r="E211" i="11"/>
  <c r="H210" i="11"/>
  <c r="G210" i="11"/>
  <c r="F210" i="11"/>
  <c r="E210" i="11"/>
  <c r="H209" i="11"/>
  <c r="H207" i="11" s="1"/>
  <c r="G209" i="11"/>
  <c r="G207" i="11" s="1"/>
  <c r="F209" i="11"/>
  <c r="F207" i="11" s="1"/>
  <c r="E209" i="11"/>
  <c r="E207" i="11" s="1"/>
  <c r="H205" i="11"/>
  <c r="G205" i="11"/>
  <c r="F205" i="11"/>
  <c r="F200" i="11" s="1"/>
  <c r="E205" i="11"/>
  <c r="H201" i="11"/>
  <c r="H200" i="11" s="1"/>
  <c r="H192" i="11" s="1"/>
  <c r="H191" i="11" s="1"/>
  <c r="G201" i="11"/>
  <c r="G200" i="11" s="1"/>
  <c r="F201" i="11"/>
  <c r="E201" i="11"/>
  <c r="E200" i="11"/>
  <c r="H198" i="11"/>
  <c r="G198" i="11"/>
  <c r="F198" i="11"/>
  <c r="E198" i="11"/>
  <c r="H196" i="11"/>
  <c r="H193" i="11" s="1"/>
  <c r="G196" i="11"/>
  <c r="G193" i="11" s="1"/>
  <c r="G192" i="11" s="1"/>
  <c r="G191" i="11" s="1"/>
  <c r="F196" i="11"/>
  <c r="E196" i="11"/>
  <c r="H194" i="11"/>
  <c r="G194" i="11"/>
  <c r="F194" i="11"/>
  <c r="E194" i="11"/>
  <c r="F193" i="11"/>
  <c r="F192" i="11" s="1"/>
  <c r="F191" i="11" s="1"/>
  <c r="E193" i="11"/>
  <c r="E192" i="11" s="1"/>
  <c r="E191" i="11" s="1"/>
  <c r="H189" i="11"/>
  <c r="G189" i="11"/>
  <c r="F189" i="11"/>
  <c r="F184" i="11" s="1"/>
  <c r="E189" i="11"/>
  <c r="H185" i="11"/>
  <c r="H184" i="11" s="1"/>
  <c r="G185" i="11"/>
  <c r="G184" i="11" s="1"/>
  <c r="F185" i="11"/>
  <c r="E185" i="11"/>
  <c r="E184" i="11"/>
  <c r="H182" i="11"/>
  <c r="G182" i="11"/>
  <c r="F182" i="11"/>
  <c r="E182" i="11"/>
  <c r="H180" i="11"/>
  <c r="G180" i="11"/>
  <c r="G177" i="11" s="1"/>
  <c r="G176" i="11" s="1"/>
  <c r="F180" i="11"/>
  <c r="E180" i="11"/>
  <c r="H178" i="11"/>
  <c r="G178" i="11"/>
  <c r="F178" i="11"/>
  <c r="E178" i="11"/>
  <c r="F177" i="11"/>
  <c r="E177" i="11"/>
  <c r="E176" i="11" s="1"/>
  <c r="H173" i="11"/>
  <c r="G173" i="11"/>
  <c r="F173" i="11"/>
  <c r="E173" i="11"/>
  <c r="H169" i="11"/>
  <c r="H168" i="11" s="1"/>
  <c r="G169" i="11"/>
  <c r="F169" i="11"/>
  <c r="F168" i="11" s="1"/>
  <c r="E169" i="11"/>
  <c r="E168" i="11" s="1"/>
  <c r="G168" i="11"/>
  <c r="H166" i="11"/>
  <c r="G166" i="11"/>
  <c r="F166" i="11"/>
  <c r="E166" i="11"/>
  <c r="H164" i="11"/>
  <c r="G164" i="11"/>
  <c r="F164" i="11"/>
  <c r="F161" i="11" s="1"/>
  <c r="F160" i="11" s="1"/>
  <c r="E164" i="11"/>
  <c r="E161" i="11" s="1"/>
  <c r="E160" i="11" s="1"/>
  <c r="E142" i="11" s="1"/>
  <c r="H162" i="11"/>
  <c r="G162" i="11"/>
  <c r="G161" i="11" s="1"/>
  <c r="G160" i="11" s="1"/>
  <c r="F162" i="11"/>
  <c r="E162" i="11"/>
  <c r="H157" i="11"/>
  <c r="H152" i="11" s="1"/>
  <c r="G157" i="11"/>
  <c r="G152" i="11" s="1"/>
  <c r="F157" i="11"/>
  <c r="E157" i="11"/>
  <c r="H153" i="11"/>
  <c r="G153" i="11"/>
  <c r="F153" i="11"/>
  <c r="E153" i="11"/>
  <c r="F152" i="11"/>
  <c r="E152" i="11"/>
  <c r="H150" i="11"/>
  <c r="G150" i="11"/>
  <c r="F150" i="11"/>
  <c r="E150" i="11"/>
  <c r="H148" i="11"/>
  <c r="G148" i="11"/>
  <c r="F148" i="11"/>
  <c r="E148" i="11"/>
  <c r="H146" i="11"/>
  <c r="G146" i="11"/>
  <c r="F146" i="11"/>
  <c r="F145" i="11" s="1"/>
  <c r="F144" i="11" s="1"/>
  <c r="E146" i="11"/>
  <c r="E145" i="11" s="1"/>
  <c r="E144" i="11" s="1"/>
  <c r="H145" i="11"/>
  <c r="H144" i="11" s="1"/>
  <c r="G145" i="11"/>
  <c r="H138" i="11"/>
  <c r="G138" i="11"/>
  <c r="F138" i="11"/>
  <c r="E138" i="11"/>
  <c r="H137" i="11"/>
  <c r="G137" i="11"/>
  <c r="F137" i="11"/>
  <c r="E137" i="11"/>
  <c r="H135" i="11"/>
  <c r="G135" i="11"/>
  <c r="F135" i="11"/>
  <c r="E135" i="11"/>
  <c r="E130" i="11" s="1"/>
  <c r="E129" i="11" s="1"/>
  <c r="E113" i="11" s="1"/>
  <c r="H133" i="11"/>
  <c r="G133" i="11"/>
  <c r="F133" i="11"/>
  <c r="E133" i="11"/>
  <c r="H131" i="11"/>
  <c r="G131" i="11"/>
  <c r="F131" i="11"/>
  <c r="E131" i="11"/>
  <c r="H130" i="11"/>
  <c r="H129" i="11" s="1"/>
  <c r="G130" i="11"/>
  <c r="G129" i="11" s="1"/>
  <c r="F130" i="11"/>
  <c r="F129" i="11" s="1"/>
  <c r="H124" i="11"/>
  <c r="G124" i="11"/>
  <c r="F124" i="11"/>
  <c r="E124" i="11"/>
  <c r="H123" i="11"/>
  <c r="G123" i="11"/>
  <c r="F123" i="11"/>
  <c r="E123" i="11"/>
  <c r="H121" i="11"/>
  <c r="G121" i="11"/>
  <c r="F121" i="11"/>
  <c r="E121" i="11"/>
  <c r="H119" i="11"/>
  <c r="G119" i="11"/>
  <c r="F119" i="11"/>
  <c r="E119" i="11"/>
  <c r="H117" i="11"/>
  <c r="H116" i="11" s="1"/>
  <c r="H115" i="11" s="1"/>
  <c r="H113" i="11" s="1"/>
  <c r="G117" i="11"/>
  <c r="G116" i="11" s="1"/>
  <c r="G115" i="11" s="1"/>
  <c r="G113" i="11" s="1"/>
  <c r="F117" i="11"/>
  <c r="F116" i="11" s="1"/>
  <c r="F115" i="11" s="1"/>
  <c r="F113" i="11" s="1"/>
  <c r="E117" i="11"/>
  <c r="E116" i="11" s="1"/>
  <c r="E115" i="11" s="1"/>
  <c r="H107" i="11"/>
  <c r="G107" i="11"/>
  <c r="F107" i="11"/>
  <c r="E107" i="11"/>
  <c r="H106" i="11"/>
  <c r="G106" i="11"/>
  <c r="F106" i="11"/>
  <c r="E106" i="11"/>
  <c r="H105" i="11"/>
  <c r="H103" i="11" s="1"/>
  <c r="G105" i="11"/>
  <c r="G103" i="11" s="1"/>
  <c r="F105" i="11"/>
  <c r="F103" i="11" s="1"/>
  <c r="E105" i="11"/>
  <c r="E103" i="11" s="1"/>
  <c r="H101" i="11"/>
  <c r="G101" i="11"/>
  <c r="F101" i="11"/>
  <c r="E101" i="11"/>
  <c r="H100" i="11"/>
  <c r="H99" i="11" s="1"/>
  <c r="H97" i="11" s="1"/>
  <c r="G100" i="11"/>
  <c r="G99" i="11" s="1"/>
  <c r="G97" i="11" s="1"/>
  <c r="F100" i="11"/>
  <c r="F99" i="11" s="1"/>
  <c r="F97" i="11" s="1"/>
  <c r="E100" i="11"/>
  <c r="E99" i="11" s="1"/>
  <c r="E97" i="11" s="1"/>
  <c r="H95" i="11"/>
  <c r="H94" i="11" s="1"/>
  <c r="H93" i="11" s="1"/>
  <c r="G95" i="11"/>
  <c r="G94" i="11" s="1"/>
  <c r="G93" i="11" s="1"/>
  <c r="F95" i="11"/>
  <c r="F94" i="11" s="1"/>
  <c r="F93" i="11" s="1"/>
  <c r="F91" i="11" s="1"/>
  <c r="E95" i="11"/>
  <c r="E94" i="11" s="1"/>
  <c r="E93" i="11" s="1"/>
  <c r="E91" i="11" s="1"/>
  <c r="H91" i="11"/>
  <c r="I91" i="11" s="1"/>
  <c r="G91" i="11"/>
  <c r="H89" i="11"/>
  <c r="G89" i="11"/>
  <c r="F89" i="11"/>
  <c r="E89" i="11"/>
  <c r="G88" i="11"/>
  <c r="F88" i="11"/>
  <c r="H87" i="11"/>
  <c r="H85" i="11" s="1"/>
  <c r="G87" i="11"/>
  <c r="G85" i="11" s="1"/>
  <c r="F87" i="11"/>
  <c r="F85" i="11" s="1"/>
  <c r="E87" i="11"/>
  <c r="E85" i="11" s="1"/>
  <c r="G83" i="11"/>
  <c r="F83" i="11"/>
  <c r="H80" i="11"/>
  <c r="E80" i="11"/>
  <c r="H78" i="11"/>
  <c r="G78" i="11"/>
  <c r="F78" i="11"/>
  <c r="E78" i="11"/>
  <c r="H75" i="11"/>
  <c r="G75" i="11"/>
  <c r="F75" i="11"/>
  <c r="E75" i="11"/>
  <c r="H73" i="11"/>
  <c r="H72" i="11" s="1"/>
  <c r="H71" i="11" s="1"/>
  <c r="H69" i="11" s="1"/>
  <c r="G73" i="11"/>
  <c r="G69" i="11" s="1"/>
  <c r="F73" i="11"/>
  <c r="F72" i="11" s="1"/>
  <c r="F69" i="11" s="1"/>
  <c r="E73" i="11"/>
  <c r="E72" i="11" s="1"/>
  <c r="E71" i="11" s="1"/>
  <c r="E69" i="11" s="1"/>
  <c r="H67" i="11"/>
  <c r="G67" i="11"/>
  <c r="F67" i="11"/>
  <c r="E67" i="11"/>
  <c r="H64" i="11"/>
  <c r="G64" i="11"/>
  <c r="F64" i="11"/>
  <c r="F63" i="11" s="1"/>
  <c r="F62" i="11" s="1"/>
  <c r="F60" i="11" s="1"/>
  <c r="E64" i="11"/>
  <c r="E63" i="11" s="1"/>
  <c r="E62" i="11" s="1"/>
  <c r="E60" i="11" s="1"/>
  <c r="H63" i="11"/>
  <c r="H62" i="11" s="1"/>
  <c r="H60" i="11" s="1"/>
  <c r="G63" i="11"/>
  <c r="G62" i="11" s="1"/>
  <c r="G60" i="11" s="1"/>
  <c r="H58" i="11"/>
  <c r="G58" i="11"/>
  <c r="F58" i="11"/>
  <c r="E58" i="11"/>
  <c r="H57" i="11"/>
  <c r="G57" i="11"/>
  <c r="F57" i="11"/>
  <c r="E57" i="11"/>
  <c r="H56" i="11"/>
  <c r="H54" i="11" s="1"/>
  <c r="G56" i="11"/>
  <c r="G54" i="11" s="1"/>
  <c r="F56" i="11"/>
  <c r="F54" i="11" s="1"/>
  <c r="E56" i="11"/>
  <c r="E54" i="11" s="1"/>
  <c r="H49" i="11"/>
  <c r="G49" i="11"/>
  <c r="F49" i="11"/>
  <c r="E49" i="11"/>
  <c r="G46" i="11"/>
  <c r="F46" i="11"/>
  <c r="E46" i="11"/>
  <c r="H44" i="11"/>
  <c r="G44" i="11"/>
  <c r="G43" i="11" s="1"/>
  <c r="G42" i="11" s="1"/>
  <c r="F44" i="11"/>
  <c r="F43" i="11" s="1"/>
  <c r="F42" i="11" s="1"/>
  <c r="E44" i="11"/>
  <c r="E43" i="11" s="1"/>
  <c r="E42" i="11" s="1"/>
  <c r="E40" i="11" s="1"/>
  <c r="H43" i="11"/>
  <c r="H42" i="11" s="1"/>
  <c r="H40" i="11"/>
  <c r="G40" i="11"/>
  <c r="F40" i="11"/>
  <c r="H38" i="11"/>
  <c r="G38" i="11"/>
  <c r="F38" i="11"/>
  <c r="E38" i="11"/>
  <c r="H37" i="11"/>
  <c r="G37" i="11"/>
  <c r="F37" i="11"/>
  <c r="E37" i="11"/>
  <c r="H29" i="11"/>
  <c r="G29" i="11"/>
  <c r="F29" i="11"/>
  <c r="E29" i="11"/>
  <c r="H21" i="11"/>
  <c r="G21" i="11"/>
  <c r="F21" i="11"/>
  <c r="E21" i="11"/>
  <c r="H16" i="11"/>
  <c r="G16" i="11"/>
  <c r="F16" i="11"/>
  <c r="E16" i="11"/>
  <c r="E11" i="11" s="1"/>
  <c r="H12" i="11"/>
  <c r="H11" i="11" s="1"/>
  <c r="H10" i="11" s="1"/>
  <c r="G12" i="11"/>
  <c r="G11" i="11" s="1"/>
  <c r="G10" i="11" s="1"/>
  <c r="F12" i="11"/>
  <c r="F11" i="11" s="1"/>
  <c r="E12" i="11"/>
  <c r="F10" i="11"/>
  <c r="F8" i="11" s="1"/>
  <c r="F7" i="11" s="1"/>
  <c r="E10" i="11"/>
  <c r="E8" i="11" s="1"/>
  <c r="E7" i="11" s="1"/>
  <c r="H148" i="9"/>
  <c r="G148" i="9"/>
  <c r="F148" i="9"/>
  <c r="E148" i="9"/>
  <c r="G213" i="9"/>
  <c r="G211" i="9" s="1"/>
  <c r="G209" i="9"/>
  <c r="G207" i="9"/>
  <c r="G191" i="9"/>
  <c r="G187" i="9"/>
  <c r="G186" i="9" s="1"/>
  <c r="G184" i="9"/>
  <c r="G174" i="9"/>
  <c r="G167" i="9"/>
  <c r="G164" i="9"/>
  <c r="G103" i="9"/>
  <c r="G101" i="9" s="1"/>
  <c r="G22" i="9"/>
  <c r="G32" i="3" l="1"/>
  <c r="J32" i="3" s="1"/>
  <c r="J33" i="3"/>
  <c r="J9" i="3"/>
  <c r="J8" i="3"/>
  <c r="H177" i="11"/>
  <c r="H176" i="11" s="1"/>
  <c r="H161" i="11"/>
  <c r="H160" i="11" s="1"/>
  <c r="E217" i="9"/>
  <c r="G217" i="9"/>
  <c r="H217" i="9"/>
  <c r="F217" i="9"/>
  <c r="F274" i="11"/>
  <c r="F273" i="11"/>
  <c r="H248" i="11"/>
  <c r="I255" i="11"/>
  <c r="J69" i="11"/>
  <c r="I69" i="11"/>
  <c r="G274" i="11"/>
  <c r="G273" i="11"/>
  <c r="E53" i="11"/>
  <c r="E6" i="11" s="1"/>
  <c r="F142" i="11"/>
  <c r="J433" i="11"/>
  <c r="J220" i="11"/>
  <c r="I220" i="11"/>
  <c r="G53" i="11"/>
  <c r="J242" i="11"/>
  <c r="I242" i="11"/>
  <c r="J455" i="11"/>
  <c r="I455" i="11"/>
  <c r="E272" i="11"/>
  <c r="F53" i="11"/>
  <c r="J207" i="11"/>
  <c r="I207" i="11"/>
  <c r="F395" i="11"/>
  <c r="F400" i="11"/>
  <c r="F398" i="11" s="1"/>
  <c r="G8" i="11"/>
  <c r="G7" i="11" s="1"/>
  <c r="I230" i="11"/>
  <c r="F220" i="11"/>
  <c r="J266" i="11"/>
  <c r="I266" i="11"/>
  <c r="H275" i="11"/>
  <c r="H273" i="11" s="1"/>
  <c r="J464" i="11"/>
  <c r="I464" i="11"/>
  <c r="I480" i="11"/>
  <c r="J480" i="11"/>
  <c r="I40" i="11"/>
  <c r="J40" i="11"/>
  <c r="J221" i="11"/>
  <c r="I221" i="11"/>
  <c r="J60" i="11"/>
  <c r="I60" i="11"/>
  <c r="J10" i="11"/>
  <c r="H8" i="11"/>
  <c r="I10" i="11"/>
  <c r="J85" i="11"/>
  <c r="I85" i="11"/>
  <c r="G144" i="11"/>
  <c r="G142" i="11" s="1"/>
  <c r="E464" i="11"/>
  <c r="J236" i="11"/>
  <c r="I236" i="11"/>
  <c r="F255" i="11"/>
  <c r="F248" i="11" s="1"/>
  <c r="E433" i="11"/>
  <c r="I433" i="11" s="1"/>
  <c r="F464" i="11"/>
  <c r="H401" i="11"/>
  <c r="J91" i="11"/>
  <c r="J54" i="11"/>
  <c r="I54" i="11"/>
  <c r="F176" i="11"/>
  <c r="G255" i="11"/>
  <c r="G248" i="11" s="1"/>
  <c r="H374" i="11"/>
  <c r="H372" i="11" s="1"/>
  <c r="G400" i="11"/>
  <c r="G398" i="11" s="1"/>
  <c r="G395" i="11"/>
  <c r="F433" i="11"/>
  <c r="G464" i="11"/>
  <c r="E392" i="11"/>
  <c r="G35" i="9"/>
  <c r="H37" i="9"/>
  <c r="H35" i="9" s="1"/>
  <c r="G132" i="9"/>
  <c r="G62" i="9"/>
  <c r="G136" i="9"/>
  <c r="G118" i="9"/>
  <c r="G113" i="9" s="1"/>
  <c r="G33" i="9"/>
  <c r="G31" i="9" s="1"/>
  <c r="G145" i="9"/>
  <c r="G66" i="9"/>
  <c r="G199" i="9"/>
  <c r="G20" i="9"/>
  <c r="G18" i="9" s="1"/>
  <c r="G205" i="9"/>
  <c r="G96" i="9"/>
  <c r="G203" i="9"/>
  <c r="G201" i="9" s="1"/>
  <c r="G163" i="9"/>
  <c r="G195" i="9"/>
  <c r="G10" i="9"/>
  <c r="G139" i="9"/>
  <c r="H213" i="9"/>
  <c r="H211" i="9" s="1"/>
  <c r="H209" i="9"/>
  <c r="H207" i="9"/>
  <c r="H191" i="9"/>
  <c r="H187" i="9"/>
  <c r="H186" i="9" s="1"/>
  <c r="H184" i="9"/>
  <c r="H174" i="9"/>
  <c r="H167" i="9"/>
  <c r="H164" i="9"/>
  <c r="H127" i="9"/>
  <c r="H125" i="9" s="1"/>
  <c r="H123" i="9"/>
  <c r="H120" i="9"/>
  <c r="H111" i="9"/>
  <c r="H109" i="9" s="1"/>
  <c r="H107" i="9"/>
  <c r="H105" i="9" s="1"/>
  <c r="H103" i="9"/>
  <c r="H101" i="9" s="1"/>
  <c r="H99" i="9"/>
  <c r="H97" i="9" s="1"/>
  <c r="H94" i="9"/>
  <c r="H92" i="9" s="1"/>
  <c r="H91" i="9" s="1"/>
  <c r="H89" i="9"/>
  <c r="H87" i="9" s="1"/>
  <c r="H54" i="9"/>
  <c r="H52" i="9" s="1"/>
  <c r="H50" i="9"/>
  <c r="H48" i="9" s="1"/>
  <c r="H46" i="9"/>
  <c r="H44" i="9" s="1"/>
  <c r="H42" i="9"/>
  <c r="H40" i="9" s="1"/>
  <c r="H33" i="9"/>
  <c r="H31" i="9" s="1"/>
  <c r="H29" i="9"/>
  <c r="H27" i="9" s="1"/>
  <c r="H22" i="9"/>
  <c r="F68" i="3"/>
  <c r="F127" i="9"/>
  <c r="F125" i="9" s="1"/>
  <c r="E127" i="9"/>
  <c r="E125" i="9" s="1"/>
  <c r="F34" i="3"/>
  <c r="F59" i="3"/>
  <c r="F52" i="3"/>
  <c r="H142" i="11" l="1"/>
  <c r="I142" i="11" s="1"/>
  <c r="I215" i="9"/>
  <c r="J215" i="9"/>
  <c r="G80" i="9"/>
  <c r="H66" i="9"/>
  <c r="J125" i="9"/>
  <c r="I125" i="9"/>
  <c r="J27" i="9"/>
  <c r="J97" i="9"/>
  <c r="J44" i="9"/>
  <c r="J105" i="9"/>
  <c r="J211" i="9"/>
  <c r="J35" i="9"/>
  <c r="J87" i="9"/>
  <c r="J31" i="9"/>
  <c r="J40" i="9"/>
  <c r="J101" i="9"/>
  <c r="J109" i="9"/>
  <c r="H395" i="11"/>
  <c r="H400" i="11"/>
  <c r="H398" i="11" s="1"/>
  <c r="I8" i="11"/>
  <c r="H7" i="11"/>
  <c r="J8" i="11"/>
  <c r="I372" i="11"/>
  <c r="J372" i="11"/>
  <c r="G6" i="11"/>
  <c r="J255" i="11"/>
  <c r="G272" i="11"/>
  <c r="G392" i="11"/>
  <c r="G394" i="11"/>
  <c r="F392" i="11"/>
  <c r="F394" i="11"/>
  <c r="J248" i="11"/>
  <c r="I248" i="11"/>
  <c r="F272" i="11"/>
  <c r="F6" i="11" s="1"/>
  <c r="G131" i="9"/>
  <c r="G130" i="9"/>
  <c r="G84" i="9"/>
  <c r="G83" i="9" s="1"/>
  <c r="G71" i="9"/>
  <c r="G75" i="9"/>
  <c r="G152" i="9"/>
  <c r="G150" i="9" s="1"/>
  <c r="H145" i="9"/>
  <c r="G60" i="9"/>
  <c r="G8" i="9"/>
  <c r="G7" i="9" s="1"/>
  <c r="G193" i="9"/>
  <c r="H205" i="9"/>
  <c r="H62" i="9"/>
  <c r="H139" i="9"/>
  <c r="H136" i="9"/>
  <c r="H118" i="9"/>
  <c r="G162" i="9"/>
  <c r="G160" i="9" s="1"/>
  <c r="G158" i="9"/>
  <c r="G156" i="9"/>
  <c r="H199" i="9"/>
  <c r="H132" i="9"/>
  <c r="H163" i="9"/>
  <c r="H203" i="9"/>
  <c r="H201" i="9" s="1"/>
  <c r="H195" i="9"/>
  <c r="H96" i="9"/>
  <c r="H20" i="9"/>
  <c r="H18" i="9" s="1"/>
  <c r="H10" i="9"/>
  <c r="E84" i="9"/>
  <c r="E83" i="9" s="1"/>
  <c r="F21" i="1"/>
  <c r="J11" i="1"/>
  <c r="J8" i="1"/>
  <c r="F22" i="1" l="1"/>
  <c r="F28" i="1" s="1"/>
  <c r="F29" i="1" s="1"/>
  <c r="H53" i="11"/>
  <c r="I53" i="11" s="1"/>
  <c r="J142" i="11"/>
  <c r="G129" i="9"/>
  <c r="J10" i="9"/>
  <c r="J18" i="9"/>
  <c r="J205" i="9"/>
  <c r="J96" i="9"/>
  <c r="H113" i="9"/>
  <c r="J118" i="9"/>
  <c r="J201" i="9"/>
  <c r="J7" i="11"/>
  <c r="I7" i="11"/>
  <c r="J398" i="11"/>
  <c r="I398" i="11"/>
  <c r="H392" i="11"/>
  <c r="H394" i="11"/>
  <c r="H130" i="9"/>
  <c r="H71" i="9"/>
  <c r="G69" i="9"/>
  <c r="G26" i="9" s="1"/>
  <c r="H84" i="9"/>
  <c r="H83" i="9" s="1"/>
  <c r="H80" i="9"/>
  <c r="H75" i="9"/>
  <c r="H60" i="9"/>
  <c r="H162" i="9"/>
  <c r="H160" i="9" s="1"/>
  <c r="F84" i="9"/>
  <c r="F83" i="9" s="1"/>
  <c r="H193" i="9"/>
  <c r="H152" i="9"/>
  <c r="H150" i="9" s="1"/>
  <c r="H8" i="9"/>
  <c r="H156" i="9"/>
  <c r="H158" i="9"/>
  <c r="E47" i="3"/>
  <c r="I47" i="3" s="1"/>
  <c r="E68" i="3"/>
  <c r="E59" i="3"/>
  <c r="I59" i="3" s="1"/>
  <c r="E55" i="3"/>
  <c r="I55" i="3" s="1"/>
  <c r="E52" i="3"/>
  <c r="E34" i="3"/>
  <c r="I34" i="3" s="1"/>
  <c r="E61" i="3" l="1"/>
  <c r="I61" i="3" s="1"/>
  <c r="I68" i="3"/>
  <c r="J53" i="11"/>
  <c r="G6" i="9"/>
  <c r="J150" i="9"/>
  <c r="H129" i="9"/>
  <c r="J113" i="9"/>
  <c r="J160" i="9"/>
  <c r="J156" i="9"/>
  <c r="H7" i="9"/>
  <c r="J8" i="9"/>
  <c r="J193" i="9"/>
  <c r="J392" i="11"/>
  <c r="I392" i="11"/>
  <c r="H272" i="11"/>
  <c r="H69" i="9"/>
  <c r="E33" i="3"/>
  <c r="E21" i="3"/>
  <c r="I21" i="3" s="1"/>
  <c r="E18" i="3"/>
  <c r="I18" i="3" s="1"/>
  <c r="E32" i="3" l="1"/>
  <c r="I32" i="3" s="1"/>
  <c r="I33" i="3"/>
  <c r="J7" i="9"/>
  <c r="H26" i="9"/>
  <c r="H6" i="9" s="1"/>
  <c r="J6" i="9" s="1"/>
  <c r="J69" i="9"/>
  <c r="J129" i="9"/>
  <c r="I272" i="11"/>
  <c r="J272" i="11"/>
  <c r="H6" i="11"/>
  <c r="E9" i="3"/>
  <c r="E8" i="3" l="1"/>
  <c r="I8" i="3" s="1"/>
  <c r="I9" i="3"/>
  <c r="J26" i="9"/>
  <c r="I6" i="11"/>
  <c r="J6" i="11"/>
  <c r="E158" i="9"/>
  <c r="E89" i="9"/>
  <c r="E87" i="9" s="1"/>
  <c r="I87" i="9" s="1"/>
  <c r="F22" i="9"/>
  <c r="E22" i="9"/>
  <c r="E136" i="9" l="1"/>
  <c r="E213" i="9"/>
  <c r="E211" i="9" s="1"/>
  <c r="I211" i="9" s="1"/>
  <c r="E209" i="9"/>
  <c r="E207" i="9"/>
  <c r="E191" i="9"/>
  <c r="E187" i="9"/>
  <c r="E186" i="9" s="1"/>
  <c r="E184" i="9"/>
  <c r="E174" i="9"/>
  <c r="E167" i="9"/>
  <c r="E164" i="9"/>
  <c r="E123" i="9"/>
  <c r="E120" i="9"/>
  <c r="E111" i="9"/>
  <c r="E109" i="9" s="1"/>
  <c r="I109" i="9" s="1"/>
  <c r="E107" i="9"/>
  <c r="E105" i="9" s="1"/>
  <c r="I105" i="9" s="1"/>
  <c r="E103" i="9"/>
  <c r="E101" i="9" s="1"/>
  <c r="I101" i="9" s="1"/>
  <c r="E99" i="9"/>
  <c r="E97" i="9" s="1"/>
  <c r="I97" i="9" s="1"/>
  <c r="E94" i="9"/>
  <c r="E92" i="9" s="1"/>
  <c r="E91" i="9" s="1"/>
  <c r="E54" i="9"/>
  <c r="E52" i="9" s="1"/>
  <c r="E50" i="9"/>
  <c r="E48" i="9" s="1"/>
  <c r="E46" i="9"/>
  <c r="E44" i="9" s="1"/>
  <c r="I44" i="9" s="1"/>
  <c r="E42" i="9"/>
  <c r="E40" i="9" s="1"/>
  <c r="I40" i="9" s="1"/>
  <c r="E37" i="9"/>
  <c r="E35" i="9" s="1"/>
  <c r="I35" i="9" s="1"/>
  <c r="E29" i="9"/>
  <c r="E27" i="9" s="1"/>
  <c r="I27" i="9" s="1"/>
  <c r="E96" i="9" l="1"/>
  <c r="I96" i="9" s="1"/>
  <c r="E145" i="9"/>
  <c r="E80" i="9"/>
  <c r="E139" i="9"/>
  <c r="E20" i="9"/>
  <c r="E18" i="9" s="1"/>
  <c r="I18" i="9" s="1"/>
  <c r="E75" i="9"/>
  <c r="E62" i="9"/>
  <c r="E66" i="9"/>
  <c r="E205" i="9"/>
  <c r="I205" i="9" s="1"/>
  <c r="E163" i="9"/>
  <c r="E162" i="9" s="1"/>
  <c r="E160" i="9" s="1"/>
  <c r="I160" i="9" s="1"/>
  <c r="E199" i="9"/>
  <c r="E203" i="9"/>
  <c r="E201" i="9" s="1"/>
  <c r="I201" i="9" s="1"/>
  <c r="E10" i="9"/>
  <c r="I10" i="9" s="1"/>
  <c r="E118" i="9"/>
  <c r="E195" i="9" l="1"/>
  <c r="E193" i="9" s="1"/>
  <c r="I193" i="9" s="1"/>
  <c r="E113" i="9"/>
  <c r="I113" i="9" s="1"/>
  <c r="I118" i="9"/>
  <c r="E8" i="9"/>
  <c r="E71" i="9"/>
  <c r="E69" i="9" s="1"/>
  <c r="I69" i="9" s="1"/>
  <c r="E132" i="9"/>
  <c r="E152" i="9"/>
  <c r="E150" i="9" s="1"/>
  <c r="I150" i="9" s="1"/>
  <c r="E60" i="9"/>
  <c r="E156" i="9"/>
  <c r="I156" i="9" s="1"/>
  <c r="E7" i="9" l="1"/>
  <c r="I7" i="9" s="1"/>
  <c r="I8" i="9"/>
  <c r="E131" i="9"/>
  <c r="E130" i="9" l="1"/>
  <c r="I129" i="9" s="1"/>
  <c r="K21" i="1"/>
  <c r="J21" i="1"/>
  <c r="G21" i="1"/>
  <c r="F10" i="3"/>
  <c r="F18" i="3"/>
  <c r="F16" i="3"/>
  <c r="G22" i="1" l="1"/>
  <c r="G28" i="1" s="1"/>
  <c r="K22" i="1"/>
  <c r="K28" i="1" s="1"/>
  <c r="J22" i="1"/>
  <c r="J28" i="1" s="1"/>
  <c r="F42" i="9"/>
  <c r="F40" i="9" s="1"/>
  <c r="F103" i="9"/>
  <c r="F101" i="9" s="1"/>
  <c r="F80" i="9" l="1"/>
  <c r="J91" i="9"/>
  <c r="I91" i="9"/>
  <c r="F213" i="9"/>
  <c r="F211" i="9" s="1"/>
  <c r="F209" i="9"/>
  <c r="F207" i="9"/>
  <c r="F191" i="9"/>
  <c r="F187" i="9"/>
  <c r="F186" i="9" s="1"/>
  <c r="F184" i="9"/>
  <c r="F174" i="9"/>
  <c r="F167" i="9"/>
  <c r="F164" i="9"/>
  <c r="F123" i="9"/>
  <c r="F120" i="9"/>
  <c r="F111" i="9"/>
  <c r="F109" i="9" s="1"/>
  <c r="F107" i="9"/>
  <c r="F105" i="9" s="1"/>
  <c r="F99" i="9"/>
  <c r="F97" i="9" s="1"/>
  <c r="F94" i="9"/>
  <c r="F92" i="9" s="1"/>
  <c r="F91" i="9" s="1"/>
  <c r="F89" i="9"/>
  <c r="F87" i="9" s="1"/>
  <c r="F54" i="9"/>
  <c r="F52" i="9" s="1"/>
  <c r="F50" i="9"/>
  <c r="F48" i="9" s="1"/>
  <c r="F46" i="9"/>
  <c r="F44" i="9" s="1"/>
  <c r="F29" i="9"/>
  <c r="F35" i="9" l="1"/>
  <c r="F33" i="9"/>
  <c r="F31" i="9" s="1"/>
  <c r="F27" i="9"/>
  <c r="F118" i="9"/>
  <c r="F113" i="9" s="1"/>
  <c r="F199" i="9"/>
  <c r="F96" i="9"/>
  <c r="F66" i="9"/>
  <c r="F20" i="9"/>
  <c r="F18" i="9" s="1"/>
  <c r="F163" i="9"/>
  <c r="F162" i="9" s="1"/>
  <c r="F160" i="9" s="1"/>
  <c r="F139" i="9"/>
  <c r="F132" i="9"/>
  <c r="F195" i="9"/>
  <c r="F205" i="9"/>
  <c r="F203" i="9"/>
  <c r="F201" i="9" s="1"/>
  <c r="F145" i="9"/>
  <c r="F62" i="9"/>
  <c r="F136" i="9"/>
  <c r="F10" i="9"/>
  <c r="F130" i="9" l="1"/>
  <c r="F152" i="9"/>
  <c r="F150" i="9" s="1"/>
  <c r="F193" i="9"/>
  <c r="F75" i="9"/>
  <c r="F8" i="9"/>
  <c r="F7" i="9" s="1"/>
  <c r="F60" i="9"/>
  <c r="F71" i="9"/>
  <c r="I130" i="9"/>
  <c r="J130" i="9"/>
  <c r="F131" i="9"/>
  <c r="F47" i="3"/>
  <c r="F55" i="3"/>
  <c r="F33" i="3" l="1"/>
  <c r="F62" i="3"/>
  <c r="F69" i="9"/>
  <c r="F26" i="9" s="1"/>
  <c r="F21" i="3"/>
  <c r="F9" i="3" s="1"/>
  <c r="F156" i="9"/>
  <c r="F129" i="9" s="1"/>
  <c r="F158" i="9"/>
  <c r="F6" i="9" l="1"/>
  <c r="F8" i="3" l="1"/>
  <c r="F61" i="3" l="1"/>
  <c r="F32" i="3" s="1"/>
  <c r="G34" i="1" l="1"/>
  <c r="G37" i="1" s="1"/>
  <c r="J34" i="1" s="1"/>
  <c r="J37" i="1" s="1"/>
  <c r="K34" i="1" s="1"/>
  <c r="K37" i="1" s="1"/>
  <c r="E33" i="9" l="1"/>
  <c r="E31" i="9" s="1"/>
  <c r="E26" i="9" l="1"/>
  <c r="I31" i="9"/>
  <c r="I6" i="9" l="1"/>
  <c r="I26" i="9"/>
</calcChain>
</file>

<file path=xl/sharedStrings.xml><?xml version="1.0" encoding="utf-8"?>
<sst xmlns="http://schemas.openxmlformats.org/spreadsheetml/2006/main" count="1162" uniqueCount="311">
  <si>
    <t>PRIHODI UKUPNO</t>
  </si>
  <si>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</si>
  <si>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</si>
  <si>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</si>
  <si>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</si>
  <si>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</si>
  <si>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</si>
  <si>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</si>
  <si>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</si>
  <si>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</si>
  <si>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</si>
  <si>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</si>
  <si>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</si>
  <si>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</si>
  <si>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</si>
  <si>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</si>
  <si>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</si>
  <si>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</si>
  <si>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</si>
  <si>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</si>
  <si>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</si>
  <si>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</si>
  <si>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</si>
  <si>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</si>
  <si>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</si>
  <si>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</si>
  <si>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</si>
  <si>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</si>
  <si>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</si>
  <si>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</si>
  <si>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</si>
  <si>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</si>
  <si>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</si>
  <si>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</si>
  <si>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</si>
  <si>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</si>
  <si>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</si>
  <si>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</si>
  <si>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</si>
  <si>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</si>
  <si>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</si>
  <si>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</si>
  <si>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</si>
  <si>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</si>
  <si>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</si>
  <si>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Ostali prihodi za posebne namjene</t>
  </si>
  <si>
    <t>Rashodi za nabavu proizvedene dugotrajne imovine</t>
  </si>
  <si>
    <t>Naziv</t>
  </si>
  <si>
    <t>09 Obrazovanje</t>
  </si>
  <si>
    <t>091 Predškolsko i osnovno obrazovanje</t>
  </si>
  <si>
    <t>0912 Osnovno obrazovanje</t>
  </si>
  <si>
    <t>096 Dodatne usluge u obrazovanju</t>
  </si>
  <si>
    <t>Ostale pomoći i darovnice</t>
  </si>
  <si>
    <t>PROGRAM 1001</t>
  </si>
  <si>
    <t>Aktivnost A100001</t>
  </si>
  <si>
    <t>Energija</t>
  </si>
  <si>
    <t>Ostali nespomenuti rashodi poslovanja</t>
  </si>
  <si>
    <t>Financijski  rashodi</t>
  </si>
  <si>
    <t>Ostali financijski rashodi</t>
  </si>
  <si>
    <t>Aktivnost A100002</t>
  </si>
  <si>
    <t>MINIMALNI STANDARD U OSNOVNOM ŠKOLSTVU - MATERIJALNI RASHODI</t>
  </si>
  <si>
    <t>TEKUĆE I INVESTICIJSKO ODRŽAVANJE- MINIMALNI STANDARD</t>
  </si>
  <si>
    <t>Aktivnost A100003</t>
  </si>
  <si>
    <t>Energenti</t>
  </si>
  <si>
    <t>Program 1001</t>
  </si>
  <si>
    <t>POJAČANI STANDARD U ŠKOLSTVU</t>
  </si>
  <si>
    <t>Tekući projekt T100002</t>
  </si>
  <si>
    <t>Tekući projekt T100041</t>
  </si>
  <si>
    <t>NOVA ŠKOLSKA SHEMA VOĆA I POVRĆA TE MLIJEKA I MLIJEČNIH PROIZVODA</t>
  </si>
  <si>
    <t>Tekući projekt T100011</t>
  </si>
  <si>
    <t xml:space="preserve">KAPITALNO ULAGANJE </t>
  </si>
  <si>
    <t>OPREMA ŠKOLA</t>
  </si>
  <si>
    <t>Program 1003</t>
  </si>
  <si>
    <t>PROGRAM OSNOVNIH ŠKOLA IZVAN ŽUPANIJSKOG PRORAČUNA</t>
  </si>
  <si>
    <t>Financijski rashodi</t>
  </si>
  <si>
    <t>Tekući projekt T100012</t>
  </si>
  <si>
    <t>Rashodi za nefinancijsku imovinu</t>
  </si>
  <si>
    <t>Rashodi za nabavu proizvodne dugotrajne imovine</t>
  </si>
  <si>
    <t>Knjige</t>
  </si>
  <si>
    <t>NABAVA UDŽBENIKA</t>
  </si>
  <si>
    <t>Naknada građanima i kućanstvima na temelju osiguranja i druge naknade</t>
  </si>
  <si>
    <t>Rashodi za nabavu proizved. dugotrajne imovine</t>
  </si>
  <si>
    <t>opći prihodi i primici</t>
  </si>
  <si>
    <t>Ministarstvo poljoprivrede</t>
  </si>
  <si>
    <t>Izvor financiranja 1.1.</t>
  </si>
  <si>
    <t>Izvor financiranja 5.Đ</t>
  </si>
  <si>
    <t>vlastiti prihodi</t>
  </si>
  <si>
    <t>Izvor financiranja 3.3.</t>
  </si>
  <si>
    <t>pomoći oš</t>
  </si>
  <si>
    <t>Izvor financiranja 5.K.</t>
  </si>
  <si>
    <t>Izvor financiranja 4.L.</t>
  </si>
  <si>
    <t>Prihod za posebne namjene</t>
  </si>
  <si>
    <t>izvor financiranja: 5.K.</t>
  </si>
  <si>
    <t>izvori financiranja 5.K.</t>
  </si>
  <si>
    <t>Izvor financiranja: 1.1.</t>
  </si>
  <si>
    <t>Izvor financiranja: 5.T.</t>
  </si>
  <si>
    <t>MZO-ESF V</t>
  </si>
  <si>
    <t>Županijska stručna vijeća</t>
  </si>
  <si>
    <t>Tekući projekt T100003</t>
  </si>
  <si>
    <t>Natjecanja</t>
  </si>
  <si>
    <t>POTICANJE KORIŠTENJA SREDSTAVA IZ FONDOVA EU</t>
  </si>
  <si>
    <t>Program 1002</t>
  </si>
  <si>
    <t>Tekući projekt T100001</t>
  </si>
  <si>
    <t>Decentralizirana sredstva-OŠ</t>
  </si>
  <si>
    <t>TEKUĆE I INVESTICIJSKO ODRŽAVANJE U ŠKOLSTVU</t>
  </si>
  <si>
    <t>Tekući projekt T100016</t>
  </si>
  <si>
    <t>E- tehničar</t>
  </si>
  <si>
    <t>ADMINISTRATIVNO, TEHNIČKO I STRUČNO OSOBLJE P631001A100002</t>
  </si>
  <si>
    <t>ŠKOLSKA KUHINJA P631001T100003</t>
  </si>
  <si>
    <t>Tekuće donacije u novcu</t>
  </si>
  <si>
    <t>Tekući projekt T100055</t>
  </si>
  <si>
    <t>Prsten potpore VI</t>
  </si>
  <si>
    <t>izvor financiranja 1.1.</t>
  </si>
  <si>
    <t>SVEUKUPNO</t>
  </si>
  <si>
    <t>5.K.</t>
  </si>
  <si>
    <t>1.1.</t>
  </si>
  <si>
    <t>4.L</t>
  </si>
  <si>
    <t>Prihodi od upravnih i administrativnih prostojbi</t>
  </si>
  <si>
    <t>Prihodi od posebne namjene</t>
  </si>
  <si>
    <t>3.3.</t>
  </si>
  <si>
    <t>Prihodi  od prodaje proizvoda i pruženih usluga i donacije</t>
  </si>
  <si>
    <t xml:space="preserve">Vlastiti prihod </t>
  </si>
  <si>
    <t>5.Đ</t>
  </si>
  <si>
    <t>5.K</t>
  </si>
  <si>
    <t>Pomoći</t>
  </si>
  <si>
    <t>Naknade građanima i kućanstvima na temelju osiguranja i drugih akata</t>
  </si>
  <si>
    <t>UKUPNO PRIHODI</t>
  </si>
  <si>
    <t>UKUPNO RASHODI</t>
  </si>
  <si>
    <t>Prihodi od imovine</t>
  </si>
  <si>
    <t>KAPITALNO U OSNOVNO ŠKOLSTVO</t>
  </si>
  <si>
    <t>Kapitalni projekt K100127</t>
  </si>
  <si>
    <t>OŠ JAKOVLJE-RADOVI NA PREUREĐENJU TAVANA</t>
  </si>
  <si>
    <t>Rashodi za doddatna ulaganja na nefinancijskoj imovini</t>
  </si>
  <si>
    <t>Prsten potpore VII</t>
  </si>
  <si>
    <t>Tekući projekt T100058</t>
  </si>
  <si>
    <t>Tekući projekt T10006</t>
  </si>
  <si>
    <t>izvor financiranja : 4.L</t>
  </si>
  <si>
    <t>PRODUŽENI BORAVAK P6310001T100006</t>
  </si>
  <si>
    <t>Tekući projekt T10004</t>
  </si>
  <si>
    <t>Obljetnica škole</t>
  </si>
  <si>
    <t>Intelektualne usluge</t>
  </si>
  <si>
    <t>B. RAČUN FINANCIRANJA PREMA IZVORIMA FINANCIRANJA</t>
  </si>
  <si>
    <t>Brojčana oznaka i naziv</t>
  </si>
  <si>
    <t>PRIMICI UKUPNO</t>
  </si>
  <si>
    <t>8 Namjenski primici od zaduživanja</t>
  </si>
  <si>
    <t xml:space="preserve">  81 Namjenski primici od zaduživanja</t>
  </si>
  <si>
    <t>IZDACI UKUPNO</t>
  </si>
  <si>
    <t>1 Opći prihodi i primici</t>
  </si>
  <si>
    <t xml:space="preserve">  11 Opći prihodi i primici</t>
  </si>
  <si>
    <t>3 Vlastiti prihodi</t>
  </si>
  <si>
    <t xml:space="preserve">  31 Vlastiti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</si>
  <si>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</si>
  <si>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</si>
  <si>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</si>
  <si>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</si>
  <si>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</si>
  <si>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</si>
  <si>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</si>
  <si>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</si>
  <si>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</si>
  <si>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</si>
  <si>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</si>
  <si>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</si>
  <si>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Ostale pomoći Općina</t>
  </si>
  <si>
    <t>Kapitalni projekt K100152</t>
  </si>
  <si>
    <t>OŠ JAKOVLJE-PROJEKTIRANJE I DOGRADNJA</t>
  </si>
  <si>
    <t>Izvor financiranja 5.&amp;</t>
  </si>
  <si>
    <t>NPOO</t>
  </si>
  <si>
    <t>Tekući projekt T100040</t>
  </si>
  <si>
    <t>Stručno usavršavanje djelatnika u školi</t>
  </si>
  <si>
    <t>KNJIGE ZA ŠKOLSKU KNJIŽNICU</t>
  </si>
  <si>
    <t>Tekući projekt T100027</t>
  </si>
  <si>
    <t>OPSKRBA BESPLATNIM ZALIHAMA MENSTRUALNIH HIGIJENSKIH POTREPŠTINA</t>
  </si>
  <si>
    <t>Tekuće donacije u naravi</t>
  </si>
  <si>
    <t>Ravnateljica: Aleksandra Đurđević, prof.</t>
  </si>
  <si>
    <t>5.&amp;</t>
  </si>
  <si>
    <t>Tekući projekt T100019</t>
  </si>
  <si>
    <t>PRIJEVOZ UČENIKA TEŠKOĆAMA</t>
  </si>
  <si>
    <t>Prijenosi između korisnika istog proračuna</t>
  </si>
  <si>
    <t>Tekući prijenosi između proračunskih korisnika istog proračuna</t>
  </si>
  <si>
    <t>Naknade troškova zaposlenima</t>
  </si>
  <si>
    <t>Službena putovanja</t>
  </si>
  <si>
    <t>Stručno usavršavanje zaposlenika</t>
  </si>
  <si>
    <t>Ostale naknade troškova zaposlenima</t>
  </si>
  <si>
    <t>Rashodi za materijal i energiju</t>
  </si>
  <si>
    <t>Uredski i ostali materijal</t>
  </si>
  <si>
    <t>Sitni inventar i auto gume</t>
  </si>
  <si>
    <t>Službena, radna i zaštitna odjeća i obuća</t>
  </si>
  <si>
    <t>Rashodi za usluge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</si>
  <si>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</si>
  <si>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</si>
  <si>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</si>
  <si>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</si>
  <si>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</si>
  <si>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</si>
  <si>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Premije osiguranja</t>
  </si>
  <si>
    <t>Članarine i norme</t>
  </si>
  <si>
    <t>Bankarske usluge i usluge platnog prometa</t>
  </si>
  <si>
    <t>Materijal i dijelovi za tekuće i investicijsko održavanje</t>
  </si>
  <si>
    <t>Usluge tekućeg i investicijskog održavanja</t>
  </si>
  <si>
    <t>Intelekutalne usluge</t>
  </si>
  <si>
    <t>Naknade za rad predstavničkih i izvršnih tijela,povjerenstva i slično</t>
  </si>
  <si>
    <t>Prijenosi između proračunskih korisnika istog proračuna</t>
  </si>
  <si>
    <t>Tekući prijenosi između korisnika istog proračuna</t>
  </si>
  <si>
    <t>Knjige, umjetnička djela i ostale izložbene vrijednosti</t>
  </si>
  <si>
    <t>intelektulane usluge</t>
  </si>
  <si>
    <t>Plaće (bruto)</t>
  </si>
  <si>
    <t>Plaće za redovan rad</t>
  </si>
  <si>
    <t>Ostali rashodi za zaposlene</t>
  </si>
  <si>
    <t>Doprinosi na plaće</t>
  </si>
  <si>
    <t>Doprinos za obvezno zdravstveno osiguranje</t>
  </si>
  <si>
    <t>Naknada za prijevoz, rad nat. i odvojeni život</t>
  </si>
  <si>
    <t>Tekući projekt T100053</t>
  </si>
  <si>
    <t>Ostale naknade građanima i kućanstvima iz proračuna</t>
  </si>
  <si>
    <t>Ostale naknade građanima i kućanstvima u naravi</t>
  </si>
  <si>
    <t>Naknade građanima i kućanstvima iz EU sredstava - Školska shema i Medni dan</t>
  </si>
  <si>
    <t>Postrojenje i oprema</t>
  </si>
  <si>
    <t>Uredska oprema i namještaj</t>
  </si>
  <si>
    <t>Oprema za održavanje i zaštitu</t>
  </si>
  <si>
    <t>Sportska i glazbena oprema</t>
  </si>
  <si>
    <t>Knjige umjetnička djela i ostale izlož. Vrijednosti</t>
  </si>
  <si>
    <t>Dodatna ulaganja na građevinskim objektima</t>
  </si>
  <si>
    <t>Poslovni objekti</t>
  </si>
  <si>
    <t>Materijal i sirovine</t>
  </si>
  <si>
    <t>Zakupnine i najamnine</t>
  </si>
  <si>
    <t>Članarine</t>
  </si>
  <si>
    <t>Pristojbe i naknade-nezap.invalida</t>
  </si>
  <si>
    <t>Troškovi sudskih postupaka</t>
  </si>
  <si>
    <t>Bankarske usluge i usluge platnog prom.</t>
  </si>
  <si>
    <t>Zatezne kamate</t>
  </si>
  <si>
    <t>Uredski namještaj</t>
  </si>
  <si>
    <t>Doprinos za obvezno zdravstveno osiguranje u slučaju nezaposlenosti - tužbe</t>
  </si>
  <si>
    <t>Pristojbe i naknade</t>
  </si>
  <si>
    <t>Ostale usluge za komunikaciju i prijevoz</t>
  </si>
  <si>
    <t>Materijal ta tekuće održavanje</t>
  </si>
  <si>
    <t>Naknada za prijevoz, rad na terenu i odv. život</t>
  </si>
  <si>
    <t>Knjige-UDŽBENICI NISU RADNI</t>
  </si>
  <si>
    <t xml:space="preserve">Uredski materijal </t>
  </si>
  <si>
    <t>PRIJEVOZ UČENIKA S TEŠKOĆAMA</t>
  </si>
  <si>
    <t>Ostali nespomenuti rashodi poslovanja(MZOM žsv Ii sl.)</t>
  </si>
  <si>
    <t>Ostali nespomenuti rashodi poslovanja(Općina šup,maturalno,plivanje isl.)</t>
  </si>
  <si>
    <t>Vlasiti izvor</t>
  </si>
  <si>
    <t>Rezultat poslovanja</t>
  </si>
  <si>
    <t>Plan Proračuna za 2026.</t>
  </si>
  <si>
    <t>DODATNA ULAGANJA</t>
  </si>
  <si>
    <t>Izvor financiranja: 561</t>
  </si>
  <si>
    <t>Izvor financiranja: 5012</t>
  </si>
  <si>
    <t>NACIONALNO SUFINACIRANJE EU PROJEKATA</t>
  </si>
  <si>
    <t>Tekući projekt T100006</t>
  </si>
  <si>
    <t>Ostale izvanškolske aktivnosti</t>
  </si>
  <si>
    <t>Tekući projekt T100060</t>
  </si>
  <si>
    <t>Uređaji, strojevi i oprema</t>
  </si>
  <si>
    <t>Opći prihodi i primici PP</t>
  </si>
  <si>
    <t>5.P</t>
  </si>
  <si>
    <t>MZOM-ESF+</t>
  </si>
  <si>
    <t>Pomoćnici u nastavi-Zagrebačka županija</t>
  </si>
  <si>
    <t>Ostale pomoći MZOM</t>
  </si>
  <si>
    <t>Usluge telefona,interneta, pošte i prijevoza</t>
  </si>
  <si>
    <t>Kapitalni projekt K1002002</t>
  </si>
  <si>
    <t>PŠ IGRIŠĆE,OŠ JAKOVLJE-PREUREĐENJE PROSTORA</t>
  </si>
  <si>
    <t>Indeks 2025.</t>
  </si>
  <si>
    <t>Indeks 2026.</t>
  </si>
  <si>
    <t>Izvršenje FP      1.1.-30.6.2025.</t>
  </si>
  <si>
    <t>Plan Proračuna za 2026. preraspodjela</t>
  </si>
  <si>
    <t xml:space="preserve">Plan Proračuna za 2026. </t>
  </si>
  <si>
    <t>donacije oš</t>
  </si>
  <si>
    <t>Izvor financiranja 6.3.</t>
  </si>
  <si>
    <t>Tekući projekt T100029</t>
  </si>
  <si>
    <t>PROGRAM RAZVOJA ODGOJNO - OBRAZOVNOG SUSTAVA</t>
  </si>
  <si>
    <t>Uredski materijal i ost. Materijal</t>
  </si>
  <si>
    <t>Rashodi za dodatna ulaganja na nefinancijskoj imovini</t>
  </si>
  <si>
    <t>Izvršenje FP                           1.1.-30.6.2025.</t>
  </si>
  <si>
    <t>Plan Proračuna za 2026.preraspodjela</t>
  </si>
  <si>
    <t>Izvršenje FP                           1.1.-30.6.2026.</t>
  </si>
  <si>
    <t>6.3.</t>
  </si>
  <si>
    <t>Donacije</t>
  </si>
  <si>
    <t>MZO-ESF PLUS</t>
  </si>
  <si>
    <t xml:space="preserve"> POLUGODIŠNJI IZVJEŠTAJ O  IZVRŠENJU FINANCIJSKOG PLANA OSNOVNE ŠKOLE JAKOVLJE ZA 1.1.-30.6.2026. GODINE                                                                                                                                                                                                   OŠ JAKOVLJE K024 </t>
  </si>
  <si>
    <t xml:space="preserve"> POLUGODIŠNJI IZVJEŠTAJ O IZVRŠENJU FINANCIJSKOG PLANA OSNOVNE ŠKOLE JAKOVLJE ZA 1.1.-30.6.2026. GODINE                                                                                                                                                                                                   OŠ JAKOVLJE K024 </t>
  </si>
  <si>
    <t xml:space="preserve"> POLUGODIŠNJI IZVJEŠTAJ O IZVRŠENJU FINANCIJSKOG PLANA OSNOVNE ŠKOLE JAKOVLJE  1.1.-30.6.2026. GODINE                                                                                                                                                                                                   OŠ JAKOVLJE K024 </t>
  </si>
  <si>
    <t>Izvršenje                          1.1.-30.6.2025.</t>
  </si>
  <si>
    <t>097 Istraživanje i razvoj obrazovanja</t>
  </si>
  <si>
    <t>098 Usluge obrazovanja koje nisu drugdje</t>
  </si>
  <si>
    <t>A. RAČUN PRIHODA I RASHODA PREMA EKONOMSKOJ KLASIFIKACIJI</t>
  </si>
  <si>
    <t>A. RAČUN PRIHODA I RASHODA PREMA IZVORIMA FINANCIRANJA</t>
  </si>
  <si>
    <t>PRIHODI POSLOVANJA PREMA IZVORIMA FINANCIRANJA</t>
  </si>
  <si>
    <t>6=5/3*100</t>
  </si>
  <si>
    <t>7=5/3*100</t>
  </si>
  <si>
    <t>eur</t>
  </si>
  <si>
    <t>%</t>
  </si>
  <si>
    <t>4.1.</t>
  </si>
  <si>
    <t>5.Đ.</t>
  </si>
  <si>
    <t>5.6.</t>
  </si>
  <si>
    <t>RASHODI POSLOVANJA PREMA IZVORIMA FINANCIRANJA</t>
  </si>
  <si>
    <t xml:space="preserve">5.6. </t>
  </si>
  <si>
    <t>Izvršenje FP                                        1.1.-30.6.2026.</t>
  </si>
  <si>
    <t>OPĆI PRIHODI I PRIMICI</t>
  </si>
  <si>
    <t>DECENTRALIZIRANA SREDSTVA</t>
  </si>
  <si>
    <t>VLASTITI PRIHODI</t>
  </si>
  <si>
    <t>PRIHODI ZA POSEBNE NAMJENE</t>
  </si>
  <si>
    <t>POMOĆI OŠ</t>
  </si>
  <si>
    <t>DONACIJE</t>
  </si>
  <si>
    <t>5.0</t>
  </si>
  <si>
    <t xml:space="preserve">MZOM </t>
  </si>
  <si>
    <t>FONDOVI EU(ESF+)</t>
  </si>
  <si>
    <t xml:space="preserve"> POLUGODIŠNJI IZVJEŠTAJ O IZVRŠENJU FINANCIJSKOG PLANA OSNOVNE ŠKOLE JAKOVLJE                  ZA 1.1.-30.6.2026. GODINE - OŠ JAKOVLJE K024 </t>
  </si>
  <si>
    <t xml:space="preserve">POLUGODIŠNJI IZVJEŠTAJ O  IZVRŠENJU FINANCIJSKOG PLANA OSNOVNE ŠKOLE JAKOVLJE                                                                    ZA 1.1.-30.6.2026. GODINE                                                                                                                                                                                                   OŠ JAKOVLJE K024 </t>
  </si>
  <si>
    <t>Polugodišnje izvršenje FP 1.1.-30.6.2026.</t>
  </si>
  <si>
    <t>U Jakovlju, 29.7.2026.</t>
  </si>
  <si>
    <t>KLASA: 400-01/26-01/06</t>
  </si>
  <si>
    <t>URBROJ: 238-11-45/01-26-01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</si>
</sst>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n&quot;_-;\-* #,##0.00\ &quot;kn&quot;_-;_-* &quot;-&quot;??\ &quot;kn&quot;_-;_-@_-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indexed="8"/>
      <name val="Arial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7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</cellStyleXfs>
  <cellXfs count="5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0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0" fillId="0" borderId="3" xfId="0" applyBorder="1"/>
    <xf numFmtId="0" fontId="1" fillId="0" borderId="3" xfId="0" applyFont="1" applyBorder="1"/>
    <xf numFmtId="0" fontId="3" fillId="2" borderId="1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top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 indent="1"/>
    </xf>
    <xf numFmtId="0" fontId="6" fillId="8" borderId="2" xfId="0" applyFont="1" applyFill="1" applyBorder="1" applyAlignment="1">
      <alignment horizontal="left" vertical="center" wrapText="1" indent="1"/>
    </xf>
    <xf numFmtId="0" fontId="3" fillId="8" borderId="4" xfId="0" applyFont="1" applyFill="1" applyBorder="1" applyAlignment="1">
      <alignment horizontal="left" vertical="center" wrapText="1" indent="1"/>
    </xf>
    <xf numFmtId="0" fontId="6" fillId="8" borderId="3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 vertical="center" wrapText="1" indent="1"/>
    </xf>
    <xf numFmtId="0" fontId="6" fillId="7" borderId="2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left" vertical="center" wrapText="1" indent="1"/>
    </xf>
    <xf numFmtId="0" fontId="6" fillId="7" borderId="3" xfId="0" applyFont="1" applyFill="1" applyBorder="1" applyAlignment="1">
      <alignment wrapText="1"/>
    </xf>
    <xf numFmtId="0" fontId="6" fillId="8" borderId="1" xfId="0" applyFont="1" applyFill="1" applyBorder="1" applyAlignment="1">
      <alignment horizontal="left" vertical="center" wrapText="1" indent="1"/>
    </xf>
    <xf numFmtId="0" fontId="6" fillId="8" borderId="4" xfId="0" applyFont="1" applyFill="1" applyBorder="1" applyAlignment="1">
      <alignment horizontal="left" vertical="center" wrapText="1" indent="1"/>
    </xf>
    <xf numFmtId="0" fontId="6" fillId="8" borderId="4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right"/>
    </xf>
    <xf numFmtId="0" fontId="6" fillId="9" borderId="3" xfId="0" applyFont="1" applyFill="1" applyBorder="1" applyAlignment="1">
      <alignment wrapText="1"/>
    </xf>
    <xf numFmtId="0" fontId="6" fillId="9" borderId="4" xfId="0" applyFont="1" applyFill="1" applyBorder="1" applyAlignment="1">
      <alignment wrapText="1"/>
    </xf>
    <xf numFmtId="0" fontId="6" fillId="9" borderId="1" xfId="0" applyFont="1" applyFill="1" applyBorder="1" applyAlignment="1">
      <alignment vertical="center"/>
    </xf>
    <xf numFmtId="0" fontId="6" fillId="10" borderId="4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vertical="center"/>
    </xf>
    <xf numFmtId="0" fontId="6" fillId="10" borderId="2" xfId="0" applyFont="1" applyFill="1" applyBorder="1" applyAlignment="1">
      <alignment horizontal="left" vertical="center" wrapText="1" indent="1"/>
    </xf>
    <xf numFmtId="0" fontId="6" fillId="10" borderId="4" xfId="0" applyFont="1" applyFill="1" applyBorder="1" applyAlignment="1">
      <alignment horizontal="left" vertical="center" wrapText="1" indent="1"/>
    </xf>
    <xf numFmtId="0" fontId="6" fillId="10" borderId="4" xfId="0" applyFont="1" applyFill="1" applyBorder="1" applyAlignment="1">
      <alignment wrapText="1"/>
    </xf>
    <xf numFmtId="0" fontId="6" fillId="10" borderId="1" xfId="0" applyFont="1" applyFill="1" applyBorder="1" applyAlignment="1">
      <alignment horizontal="left" vertical="center" indent="1"/>
    </xf>
    <xf numFmtId="0" fontId="6" fillId="11" borderId="1" xfId="0" applyFont="1" applyFill="1" applyBorder="1" applyAlignment="1">
      <alignment vertical="center"/>
    </xf>
    <xf numFmtId="0" fontId="6" fillId="11" borderId="2" xfId="0" applyFont="1" applyFill="1" applyBorder="1" applyAlignment="1">
      <alignment horizontal="left" vertical="center" wrapText="1" indent="1"/>
    </xf>
    <xf numFmtId="0" fontId="6" fillId="11" borderId="4" xfId="0" applyFont="1" applyFill="1" applyBorder="1" applyAlignment="1">
      <alignment horizontal="left" vertical="center" wrapText="1" indent="1"/>
    </xf>
    <xf numFmtId="0" fontId="6" fillId="11" borderId="4" xfId="0" applyFont="1" applyFill="1" applyBorder="1" applyAlignment="1">
      <alignment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2" xfId="0" applyFont="1" applyFill="1" applyBorder="1" applyAlignment="1">
      <alignment horizontal="left" vertical="center" wrapText="1" indent="1"/>
    </xf>
    <xf numFmtId="0" fontId="3" fillId="10" borderId="4" xfId="0" applyFont="1" applyFill="1" applyBorder="1" applyAlignment="1">
      <alignment horizontal="left" vertical="center" wrapText="1" indent="1"/>
    </xf>
    <xf numFmtId="0" fontId="3" fillId="10" borderId="3" xfId="0" applyFont="1" applyFill="1" applyBorder="1" applyAlignment="1">
      <alignment wrapText="1"/>
    </xf>
    <xf numFmtId="0" fontId="3" fillId="11" borderId="2" xfId="0" applyFont="1" applyFill="1" applyBorder="1" applyAlignment="1">
      <alignment horizontal="left" vertical="center" wrapText="1" indent="1"/>
    </xf>
    <xf numFmtId="0" fontId="3" fillId="11" borderId="4" xfId="0" applyFont="1" applyFill="1" applyBorder="1" applyAlignment="1">
      <alignment horizontal="left" vertical="center" wrapText="1" indent="1"/>
    </xf>
    <xf numFmtId="0" fontId="6" fillId="11" borderId="3" xfId="0" applyFont="1" applyFill="1" applyBorder="1" applyAlignment="1">
      <alignment wrapText="1"/>
    </xf>
    <xf numFmtId="0" fontId="6" fillId="10" borderId="2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/>
    </xf>
    <xf numFmtId="0" fontId="6" fillId="5" borderId="3" xfId="0" applyFont="1" applyFill="1" applyBorder="1" applyAlignment="1">
      <alignment wrapText="1"/>
    </xf>
    <xf numFmtId="0" fontId="3" fillId="5" borderId="2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 indent="1"/>
    </xf>
    <xf numFmtId="0" fontId="6" fillId="5" borderId="2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wrapText="1"/>
    </xf>
    <xf numFmtId="0" fontId="20" fillId="5" borderId="2" xfId="1" applyFont="1" applyFill="1" applyBorder="1" applyAlignment="1">
      <alignment horizontal="center" vertical="center" wrapText="1"/>
    </xf>
    <xf numFmtId="0" fontId="20" fillId="5" borderId="4" xfId="1" applyFont="1" applyFill="1" applyBorder="1" applyAlignment="1">
      <alignment horizontal="left" vertical="center" wrapText="1" readingOrder="1"/>
    </xf>
    <xf numFmtId="0" fontId="20" fillId="5" borderId="3" xfId="1" applyFont="1" applyFill="1" applyBorder="1" applyAlignment="1">
      <alignment horizontal="left" vertical="center" wrapText="1" readingOrder="1"/>
    </xf>
    <xf numFmtId="0" fontId="3" fillId="8" borderId="2" xfId="0" applyFont="1" applyFill="1" applyBorder="1" applyAlignment="1">
      <alignment horizontal="left" vertical="center" wrapText="1" indent="1"/>
    </xf>
    <xf numFmtId="0" fontId="3" fillId="8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wrapText="1"/>
    </xf>
    <xf numFmtId="0" fontId="20" fillId="8" borderId="2" xfId="1" applyFont="1" applyFill="1" applyBorder="1" applyAlignment="1">
      <alignment horizontal="center" vertical="center" wrapText="1"/>
    </xf>
    <xf numFmtId="0" fontId="20" fillId="8" borderId="4" xfId="1" applyFont="1" applyFill="1" applyBorder="1" applyAlignment="1">
      <alignment horizontal="left" vertical="center" wrapText="1" readingOrder="1"/>
    </xf>
    <xf numFmtId="0" fontId="3" fillId="12" borderId="1" xfId="0" applyFont="1" applyFill="1" applyBorder="1" applyAlignment="1">
      <alignment horizontal="left" vertical="center" wrapText="1" indent="1"/>
    </xf>
    <xf numFmtId="0" fontId="6" fillId="12" borderId="2" xfId="0" applyFont="1" applyFill="1" applyBorder="1" applyAlignment="1">
      <alignment horizontal="left" vertical="center" wrapText="1" indent="1"/>
    </xf>
    <xf numFmtId="0" fontId="6" fillId="12" borderId="4" xfId="0" applyFont="1" applyFill="1" applyBorder="1" applyAlignment="1">
      <alignment wrapText="1"/>
    </xf>
    <xf numFmtId="0" fontId="20" fillId="8" borderId="3" xfId="1" applyFont="1" applyFill="1" applyBorder="1" applyAlignment="1">
      <alignment horizontal="left" vertical="center" wrapText="1" readingOrder="1"/>
    </xf>
    <xf numFmtId="0" fontId="20" fillId="11" borderId="2" xfId="1" applyFont="1" applyFill="1" applyBorder="1" applyAlignment="1">
      <alignment horizontal="center" vertical="center" wrapText="1"/>
    </xf>
    <xf numFmtId="0" fontId="20" fillId="11" borderId="4" xfId="1" applyFont="1" applyFill="1" applyBorder="1" applyAlignment="1">
      <alignment horizontal="left" vertical="center" wrapText="1" readingOrder="1"/>
    </xf>
    <xf numFmtId="0" fontId="6" fillId="12" borderId="4" xfId="0" applyFont="1" applyFill="1" applyBorder="1" applyAlignment="1">
      <alignment horizontal="left" vertical="center" wrapText="1" indent="1"/>
    </xf>
    <xf numFmtId="0" fontId="6" fillId="12" borderId="3" xfId="0" applyFont="1" applyFill="1" applyBorder="1" applyAlignment="1">
      <alignment wrapText="1"/>
    </xf>
    <xf numFmtId="0" fontId="10" fillId="6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wrapText="1"/>
    </xf>
    <xf numFmtId="0" fontId="0" fillId="2" borderId="0" xfId="0" applyFill="1"/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21" fillId="2" borderId="4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1"/>
    </xf>
    <xf numFmtId="4" fontId="3" fillId="1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10" borderId="4" xfId="0" applyNumberFormat="1" applyFont="1" applyFill="1" applyBorder="1" applyAlignment="1">
      <alignment horizontal="right"/>
    </xf>
    <xf numFmtId="4" fontId="3" fillId="9" borderId="4" xfId="0" applyNumberFormat="1" applyFont="1" applyFill="1" applyBorder="1" applyAlignment="1">
      <alignment horizontal="right"/>
    </xf>
    <xf numFmtId="4" fontId="3" fillId="5" borderId="4" xfId="0" applyNumberFormat="1" applyFont="1" applyFill="1" applyBorder="1" applyAlignment="1">
      <alignment horizontal="right"/>
    </xf>
    <xf numFmtId="4" fontId="3" fillId="7" borderId="4" xfId="0" applyNumberFormat="1" applyFont="1" applyFill="1" applyBorder="1" applyAlignment="1">
      <alignment horizontal="right"/>
    </xf>
    <xf numFmtId="4" fontId="3" fillId="8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3" fillId="8" borderId="3" xfId="0" applyNumberFormat="1" applyFont="1" applyFill="1" applyBorder="1" applyAlignment="1">
      <alignment horizontal="right"/>
    </xf>
    <xf numFmtId="4" fontId="3" fillId="11" borderId="4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wrapText="1"/>
    </xf>
    <xf numFmtId="4" fontId="3" fillId="13" borderId="4" xfId="0" applyNumberFormat="1" applyFont="1" applyFill="1" applyBorder="1" applyAlignment="1">
      <alignment horizontal="right"/>
    </xf>
    <xf numFmtId="4" fontId="3" fillId="14" borderId="4" xfId="0" applyNumberFormat="1" applyFont="1" applyFill="1" applyBorder="1" applyAlignment="1">
      <alignment horizontal="right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 wrapText="1" indent="1"/>
    </xf>
    <xf numFmtId="0" fontId="3" fillId="14" borderId="2" xfId="0" applyFont="1" applyFill="1" applyBorder="1" applyAlignment="1">
      <alignment horizontal="left" vertical="center" wrapText="1" indent="1"/>
    </xf>
    <xf numFmtId="0" fontId="3" fillId="14" borderId="4" xfId="0" applyFont="1" applyFill="1" applyBorder="1" applyAlignment="1">
      <alignment horizontal="left" vertical="center" wrapText="1" indent="1"/>
    </xf>
    <xf numFmtId="0" fontId="6" fillId="14" borderId="4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0" fontId="22" fillId="2" borderId="4" xfId="1" applyFont="1" applyFill="1" applyBorder="1" applyAlignment="1">
      <alignment horizontal="center" vertical="center" wrapText="1" readingOrder="1"/>
    </xf>
    <xf numFmtId="4" fontId="6" fillId="4" borderId="3" xfId="0" applyNumberFormat="1" applyFont="1" applyFill="1" applyBorder="1" applyAlignment="1">
      <alignment horizontal="center" vertical="center" wrapText="1"/>
    </xf>
    <xf numFmtId="4" fontId="3" fillId="9" borderId="3" xfId="0" applyNumberFormat="1" applyFont="1" applyFill="1" applyBorder="1" applyAlignment="1">
      <alignment horizontal="right"/>
    </xf>
    <xf numFmtId="4" fontId="3" fillId="12" borderId="3" xfId="0" applyNumberFormat="1" applyFont="1" applyFill="1" applyBorder="1" applyAlignment="1">
      <alignment horizontal="right"/>
    </xf>
    <xf numFmtId="4" fontId="8" fillId="6" borderId="3" xfId="0" applyNumberFormat="1" applyFont="1" applyFill="1" applyBorder="1" applyAlignment="1">
      <alignment horizontal="right"/>
    </xf>
    <xf numFmtId="4" fontId="3" fillId="11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3" fillId="2" borderId="3" xfId="2" applyNumberFormat="1" applyFont="1" applyFill="1" applyBorder="1" applyAlignment="1">
      <alignment horizontal="right"/>
    </xf>
    <xf numFmtId="4" fontId="3" fillId="10" borderId="3" xfId="2" applyNumberFormat="1" applyFont="1" applyFill="1" applyBorder="1" applyAlignment="1">
      <alignment horizontal="right"/>
    </xf>
    <xf numFmtId="4" fontId="3" fillId="11" borderId="3" xfId="2" applyNumberFormat="1" applyFont="1" applyFill="1" applyBorder="1" applyAlignment="1">
      <alignment horizontal="right"/>
    </xf>
    <xf numFmtId="4" fontId="3" fillId="5" borderId="3" xfId="2" applyNumberFormat="1" applyFont="1" applyFill="1" applyBorder="1" applyAlignment="1">
      <alignment horizontal="right"/>
    </xf>
    <xf numFmtId="4" fontId="3" fillId="8" borderId="3" xfId="2" applyNumberFormat="1" applyFont="1" applyFill="1" applyBorder="1" applyAlignment="1">
      <alignment horizontal="right"/>
    </xf>
    <xf numFmtId="4" fontId="3" fillId="8" borderId="4" xfId="2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left" vertical="center" wrapText="1" indent="1"/>
    </xf>
    <xf numFmtId="0" fontId="6" fillId="15" borderId="2" xfId="0" applyFont="1" applyFill="1" applyBorder="1" applyAlignment="1">
      <alignment horizontal="left" vertical="center" wrapText="1" indent="1"/>
    </xf>
    <xf numFmtId="0" fontId="6" fillId="15" borderId="4" xfId="0" applyFont="1" applyFill="1" applyBorder="1" applyAlignment="1">
      <alignment horizontal="left" vertical="center" wrapText="1" indent="1"/>
    </xf>
    <xf numFmtId="0" fontId="10" fillId="15" borderId="4" xfId="0" applyFont="1" applyFill="1" applyBorder="1" applyAlignment="1">
      <alignment horizontal="left" vertical="center" wrapText="1"/>
    </xf>
    <xf numFmtId="4" fontId="3" fillId="15" borderId="4" xfId="0" applyNumberFormat="1" applyFont="1" applyFill="1" applyBorder="1" applyAlignment="1">
      <alignment horizontal="right"/>
    </xf>
    <xf numFmtId="0" fontId="6" fillId="5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right"/>
    </xf>
    <xf numFmtId="0" fontId="6" fillId="0" borderId="4" xfId="0" applyFont="1" applyBorder="1" applyAlignment="1">
      <alignment wrapText="1"/>
    </xf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horizontal="left" vertical="center" wrapText="1" readingOrder="1"/>
    </xf>
    <xf numFmtId="3" fontId="3" fillId="2" borderId="0" xfId="0" applyNumberFormat="1" applyFont="1" applyFill="1" applyAlignment="1">
      <alignment horizontal="right"/>
    </xf>
    <xf numFmtId="4" fontId="0" fillId="0" borderId="3" xfId="0" applyNumberFormat="1" applyBorder="1"/>
    <xf numFmtId="0" fontId="6" fillId="16" borderId="4" xfId="0" applyFont="1" applyFill="1" applyBorder="1" applyAlignment="1">
      <alignment horizontal="center" vertical="center" wrapText="1"/>
    </xf>
    <xf numFmtId="4" fontId="6" fillId="16" borderId="4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right"/>
    </xf>
    <xf numFmtId="0" fontId="25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25" fillId="2" borderId="3" xfId="0" quotePrefix="1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wrapText="1"/>
    </xf>
    <xf numFmtId="0" fontId="3" fillId="11" borderId="4" xfId="0" applyFont="1" applyFill="1" applyBorder="1" applyAlignment="1">
      <alignment wrapText="1"/>
    </xf>
    <xf numFmtId="0" fontId="3" fillId="15" borderId="4" xfId="0" applyFont="1" applyFill="1" applyBorder="1" applyAlignment="1">
      <alignment wrapText="1"/>
    </xf>
    <xf numFmtId="0" fontId="6" fillId="9" borderId="1" xfId="0" applyFont="1" applyFill="1" applyBorder="1" applyAlignment="1">
      <alignment horizontal="left" vertical="center" indent="1"/>
    </xf>
    <xf numFmtId="0" fontId="3" fillId="9" borderId="2" xfId="0" applyFont="1" applyFill="1" applyBorder="1" applyAlignment="1">
      <alignment horizontal="left" vertical="center" wrapText="1" indent="1"/>
    </xf>
    <xf numFmtId="0" fontId="3" fillId="9" borderId="4" xfId="0" applyFont="1" applyFill="1" applyBorder="1" applyAlignment="1">
      <alignment horizontal="left" vertical="center" wrapText="1" indent="1"/>
    </xf>
    <xf numFmtId="0" fontId="6" fillId="9" borderId="2" xfId="0" applyFont="1" applyFill="1" applyBorder="1" applyAlignment="1">
      <alignment horizontal="left" vertical="center" wrapText="1" indent="1"/>
    </xf>
    <xf numFmtId="0" fontId="6" fillId="9" borderId="4" xfId="0" applyFont="1" applyFill="1" applyBorder="1" applyAlignment="1">
      <alignment horizontal="left" vertical="center" wrapText="1" indent="1"/>
    </xf>
    <xf numFmtId="0" fontId="22" fillId="2" borderId="2" xfId="1" applyFont="1" applyFill="1" applyBorder="1" applyAlignment="1">
      <alignment horizontal="center" vertical="center" wrapText="1"/>
    </xf>
    <xf numFmtId="0" fontId="22" fillId="0" borderId="4" xfId="1" applyFont="1" applyBorder="1" applyAlignment="1">
      <alignment horizontal="left" vertical="center" wrapText="1" readingOrder="1"/>
    </xf>
    <xf numFmtId="0" fontId="26" fillId="9" borderId="1" xfId="0" applyFont="1" applyFill="1" applyBorder="1" applyAlignment="1">
      <alignment vertical="center"/>
    </xf>
    <xf numFmtId="0" fontId="27" fillId="9" borderId="2" xfId="1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left" vertical="center" wrapText="1" indent="1"/>
    </xf>
    <xf numFmtId="0" fontId="27" fillId="9" borderId="4" xfId="1" applyFont="1" applyFill="1" applyBorder="1" applyAlignment="1">
      <alignment horizontal="left" vertical="center" wrapText="1" readingOrder="1"/>
    </xf>
    <xf numFmtId="0" fontId="3" fillId="15" borderId="4" xfId="0" applyFont="1" applyFill="1" applyBorder="1" applyAlignment="1">
      <alignment horizontal="left" vertical="center" wrapText="1" indent="1"/>
    </xf>
    <xf numFmtId="0" fontId="6" fillId="15" borderId="4" xfId="0" applyFont="1" applyFill="1" applyBorder="1" applyAlignment="1">
      <alignment wrapText="1"/>
    </xf>
    <xf numFmtId="4" fontId="3" fillId="15" borderId="3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left"/>
    </xf>
    <xf numFmtId="0" fontId="8" fillId="3" borderId="2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8" fillId="0" borderId="0" xfId="0" applyFont="1" applyAlignment="1">
      <alignment wrapText="1"/>
    </xf>
    <xf numFmtId="0" fontId="29" fillId="0" borderId="0" xfId="0" quotePrefix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8" fillId="0" borderId="0" xfId="0" applyFont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left" vertical="center" wrapText="1"/>
    </xf>
    <xf numFmtId="4" fontId="8" fillId="12" borderId="4" xfId="0" applyNumberFormat="1" applyFont="1" applyFill="1" applyBorder="1" applyAlignment="1">
      <alignment horizontal="right"/>
    </xf>
    <xf numFmtId="0" fontId="6" fillId="1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8" fillId="2" borderId="3" xfId="0" applyNumberFormat="1" applyFont="1" applyFill="1" applyBorder="1" applyAlignment="1">
      <alignment horizontal="right"/>
    </xf>
    <xf numFmtId="0" fontId="3" fillId="12" borderId="4" xfId="0" applyFont="1" applyFill="1" applyBorder="1" applyAlignment="1">
      <alignment horizontal="left" vertical="center" wrapText="1" indent="1"/>
    </xf>
    <xf numFmtId="0" fontId="6" fillId="12" borderId="1" xfId="0" applyFont="1" applyFill="1" applyBorder="1" applyAlignment="1">
      <alignment horizontal="left" vertical="center" wrapText="1" indent="1"/>
    </xf>
    <xf numFmtId="0" fontId="10" fillId="4" borderId="1" xfId="0" applyFont="1" applyFill="1" applyBorder="1" applyAlignment="1">
      <alignment horizontal="left" vertical="center" wrapText="1" indent="1"/>
    </xf>
    <xf numFmtId="0" fontId="10" fillId="4" borderId="2" xfId="0" applyFont="1" applyFill="1" applyBorder="1" applyAlignment="1">
      <alignment horizontal="left" vertical="center" wrapText="1" indent="1"/>
    </xf>
    <xf numFmtId="0" fontId="10" fillId="4" borderId="4" xfId="0" applyFont="1" applyFill="1" applyBorder="1" applyAlignment="1">
      <alignment horizontal="left" vertical="center" wrapText="1" indent="1"/>
    </xf>
    <xf numFmtId="4" fontId="3" fillId="4" borderId="4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4" xfId="0" applyFont="1" applyFill="1" applyBorder="1" applyAlignment="1">
      <alignment horizontal="left" vertical="center" wrapText="1" indent="1"/>
    </xf>
    <xf numFmtId="0" fontId="20" fillId="12" borderId="4" xfId="1" applyFont="1" applyFill="1" applyBorder="1" applyAlignment="1">
      <alignment horizontal="left" vertical="center" wrapText="1" readingOrder="1"/>
    </xf>
    <xf numFmtId="0" fontId="19" fillId="0" borderId="4" xfId="1" applyFont="1" applyBorder="1" applyAlignment="1">
      <alignment horizontal="left" vertical="center" wrapText="1" readingOrder="1"/>
    </xf>
    <xf numFmtId="0" fontId="6" fillId="1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wrapText="1"/>
    </xf>
    <xf numFmtId="4" fontId="3" fillId="12" borderId="4" xfId="2" applyNumberFormat="1" applyFont="1" applyFill="1" applyBorder="1" applyAlignment="1">
      <alignment horizontal="right"/>
    </xf>
    <xf numFmtId="0" fontId="6" fillId="12" borderId="1" xfId="0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right"/>
    </xf>
    <xf numFmtId="0" fontId="6" fillId="4" borderId="4" xfId="0" applyFont="1" applyFill="1" applyBorder="1" applyAlignment="1">
      <alignment wrapText="1"/>
    </xf>
    <xf numFmtId="0" fontId="20" fillId="4" borderId="2" xfId="1" applyFont="1" applyFill="1" applyBorder="1" applyAlignment="1">
      <alignment horizontal="center" vertical="center" wrapText="1"/>
    </xf>
    <xf numFmtId="0" fontId="20" fillId="4" borderId="4" xfId="1" applyFont="1" applyFill="1" applyBorder="1" applyAlignment="1">
      <alignment horizontal="left" vertical="center" wrapText="1" readingOrder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32" fillId="2" borderId="3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/>
    <xf numFmtId="4" fontId="3" fillId="2" borderId="3" xfId="0" applyNumberFormat="1" applyFont="1" applyFill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10" fillId="0" borderId="3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center" wrapText="1"/>
    </xf>
    <xf numFmtId="0" fontId="10" fillId="0" borderId="3" xfId="0" quotePrefix="1" applyFont="1" applyBorder="1" applyAlignment="1">
      <alignment horizontal="left"/>
    </xf>
    <xf numFmtId="3" fontId="10" fillId="4" borderId="3" xfId="0" quotePrefix="1" applyNumberFormat="1" applyFont="1" applyFill="1" applyBorder="1" applyAlignment="1">
      <alignment horizontal="right"/>
    </xf>
    <xf numFmtId="3" fontId="6" fillId="3" borderId="3" xfId="0" quotePrefix="1" applyNumberFormat="1" applyFont="1" applyFill="1" applyBorder="1" applyAlignment="1">
      <alignment horizontal="right"/>
    </xf>
    <xf numFmtId="0" fontId="6" fillId="0" borderId="3" xfId="0" quotePrefix="1" applyFont="1" applyBorder="1" applyAlignment="1">
      <alignment horizontal="left" wrapText="1"/>
    </xf>
    <xf numFmtId="0" fontId="6" fillId="0" borderId="3" xfId="0" quotePrefix="1" applyFont="1" applyBorder="1" applyAlignment="1">
      <alignment horizontal="center" wrapText="1"/>
    </xf>
    <xf numFmtId="0" fontId="6" fillId="0" borderId="3" xfId="0" quotePrefix="1" applyFont="1" applyBorder="1" applyAlignment="1">
      <alignment horizontal="left"/>
    </xf>
    <xf numFmtId="4" fontId="10" fillId="4" borderId="3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3" fontId="10" fillId="3" borderId="3" xfId="0" quotePrefix="1" applyNumberFormat="1" applyFont="1" applyFill="1" applyBorder="1" applyAlignment="1">
      <alignment horizontal="right"/>
    </xf>
    <xf numFmtId="0" fontId="33" fillId="2" borderId="3" xfId="0" applyFont="1" applyFill="1" applyBorder="1" applyAlignment="1">
      <alignment vertical="center" wrapText="1"/>
    </xf>
    <xf numFmtId="0" fontId="34" fillId="2" borderId="3" xfId="0" quotePrefix="1" applyFont="1" applyFill="1" applyBorder="1" applyAlignment="1">
      <alignment horizontal="left" vertical="center" wrapText="1"/>
    </xf>
    <xf numFmtId="0" fontId="35" fillId="2" borderId="3" xfId="0" quotePrefix="1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4" fontId="3" fillId="17" borderId="3" xfId="2" applyNumberFormat="1" applyFont="1" applyFill="1" applyBorder="1" applyAlignment="1">
      <alignment horizontal="right"/>
    </xf>
    <xf numFmtId="4" fontId="3" fillId="17" borderId="3" xfId="0" applyNumberFormat="1" applyFont="1" applyFill="1" applyBorder="1" applyAlignment="1">
      <alignment horizontal="right"/>
    </xf>
    <xf numFmtId="4" fontId="3" fillId="17" borderId="4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0" fillId="0" borderId="0" xfId="0"/>
    <xf numFmtId="0" fontId="16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8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/>
    </xf>
    <xf numFmtId="0" fontId="31" fillId="4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4" fontId="3" fillId="18" borderId="4" xfId="0" applyNumberFormat="1" applyFont="1" applyFill="1" applyBorder="1" applyAlignment="1">
      <alignment horizontal="right"/>
    </xf>
    <xf numFmtId="0" fontId="31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4" fontId="3" fillId="5" borderId="4" xfId="2" applyNumberFormat="1" applyFont="1" applyFill="1" applyBorder="1" applyAlignment="1">
      <alignment horizontal="right"/>
    </xf>
    <xf numFmtId="0" fontId="36" fillId="11" borderId="4" xfId="0" applyFont="1" applyFill="1" applyBorder="1" applyAlignment="1">
      <alignment wrapText="1"/>
    </xf>
    <xf numFmtId="0" fontId="20" fillId="11" borderId="2" xfId="1" applyFont="1" applyFill="1" applyBorder="1" applyAlignment="1">
      <alignment horizontal="left" vertical="center" wrapText="1" readingOrder="1"/>
    </xf>
    <xf numFmtId="0" fontId="18" fillId="12" borderId="3" xfId="0" applyFont="1" applyFill="1" applyBorder="1" applyAlignment="1">
      <alignment wrapText="1"/>
    </xf>
    <xf numFmtId="0" fontId="18" fillId="5" borderId="3" xfId="0" applyFont="1" applyFill="1" applyBorder="1" applyAlignment="1">
      <alignment wrapText="1"/>
    </xf>
    <xf numFmtId="0" fontId="18" fillId="8" borderId="3" xfId="0" applyFont="1" applyFill="1" applyBorder="1" applyAlignment="1">
      <alignment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0" borderId="3" xfId="0" applyBorder="1"/>
    <xf numFmtId="0" fontId="3" fillId="2" borderId="2" xfId="0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19" fillId="0" borderId="2" xfId="1" applyFont="1" applyBorder="1" applyAlignment="1">
      <alignment horizontal="center" vertical="center" wrapText="1"/>
    </xf>
    <xf numFmtId="0" fontId="6" fillId="8" borderId="3" xfId="0" applyFont="1" applyFill="1" applyBorder="1" applyAlignment="1">
      <alignment wrapText="1"/>
    </xf>
    <xf numFmtId="0" fontId="6" fillId="7" borderId="2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left" vertical="center" wrapText="1" indent="1"/>
    </xf>
    <xf numFmtId="0" fontId="6" fillId="10" borderId="2" xfId="0" applyFont="1" applyFill="1" applyBorder="1" applyAlignment="1">
      <alignment horizontal="left" vertical="center" wrapText="1" indent="1"/>
    </xf>
    <xf numFmtId="0" fontId="6" fillId="10" borderId="4" xfId="0" applyFont="1" applyFill="1" applyBorder="1" applyAlignment="1">
      <alignment horizontal="left" vertical="center" wrapText="1" indent="1"/>
    </xf>
    <xf numFmtId="0" fontId="6" fillId="11" borderId="2" xfId="0" applyFont="1" applyFill="1" applyBorder="1" applyAlignment="1">
      <alignment horizontal="left" vertical="center" wrapText="1" indent="1"/>
    </xf>
    <xf numFmtId="0" fontId="6" fillId="11" borderId="4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/>
    </xf>
    <xf numFmtId="0" fontId="3" fillId="5" borderId="2" xfId="0" applyFont="1" applyFill="1" applyBorder="1" applyAlignment="1">
      <alignment horizontal="left" vertical="center" wrapText="1" indent="1"/>
    </xf>
    <xf numFmtId="0" fontId="6" fillId="5" borderId="2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 wrapText="1" indent="1"/>
    </xf>
    <xf numFmtId="0" fontId="6" fillId="12" borderId="2" xfId="0" applyFont="1" applyFill="1" applyBorder="1" applyAlignment="1">
      <alignment horizontal="left" vertical="center" wrapText="1" indent="1"/>
    </xf>
    <xf numFmtId="0" fontId="3" fillId="12" borderId="4" xfId="0" applyFont="1" applyFill="1" applyBorder="1" applyAlignment="1">
      <alignment horizontal="left" vertical="center" wrapText="1" indent="1"/>
    </xf>
    <xf numFmtId="0" fontId="6" fillId="12" borderId="4" xfId="0" applyFont="1" applyFill="1" applyBorder="1" applyAlignment="1">
      <alignment horizontal="left" vertical="center" wrapText="1" indent="1"/>
    </xf>
    <xf numFmtId="0" fontId="6" fillId="12" borderId="3" xfId="0" applyFont="1" applyFill="1" applyBorder="1" applyAlignment="1">
      <alignment wrapText="1"/>
    </xf>
    <xf numFmtId="0" fontId="6" fillId="12" borderId="2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left" vertical="center" wrapText="1" indent="1"/>
    </xf>
    <xf numFmtId="0" fontId="20" fillId="1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4" fontId="0" fillId="0" borderId="0" xfId="0" applyNumberFormat="1"/>
    <xf numFmtId="4" fontId="3" fillId="1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10" borderId="4" xfId="0" applyNumberFormat="1" applyFont="1" applyFill="1" applyBorder="1" applyAlignment="1">
      <alignment horizontal="right"/>
    </xf>
    <xf numFmtId="4" fontId="3" fillId="5" borderId="4" xfId="0" applyNumberFormat="1" applyFont="1" applyFill="1" applyBorder="1" applyAlignment="1">
      <alignment horizontal="right"/>
    </xf>
    <xf numFmtId="4" fontId="3" fillId="8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3" fillId="8" borderId="3" xfId="0" applyNumberFormat="1" applyFont="1" applyFill="1" applyBorder="1" applyAlignment="1">
      <alignment horizontal="right"/>
    </xf>
    <xf numFmtId="0" fontId="3" fillId="13" borderId="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left" vertical="center" wrapText="1" indent="1"/>
    </xf>
    <xf numFmtId="0" fontId="3" fillId="14" borderId="4" xfId="0" applyFont="1" applyFill="1" applyBorder="1" applyAlignment="1">
      <alignment horizontal="left" vertical="center" wrapText="1" indent="1"/>
    </xf>
    <xf numFmtId="4" fontId="3" fillId="12" borderId="3" xfId="0" applyNumberFormat="1" applyFont="1" applyFill="1" applyBorder="1" applyAlignment="1">
      <alignment horizontal="right"/>
    </xf>
    <xf numFmtId="4" fontId="8" fillId="6" borderId="3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3" fillId="2" borderId="3" xfId="2" applyNumberFormat="1" applyFont="1" applyFill="1" applyBorder="1" applyAlignment="1">
      <alignment horizontal="right"/>
    </xf>
    <xf numFmtId="4" fontId="3" fillId="11" borderId="3" xfId="2" applyNumberFormat="1" applyFont="1" applyFill="1" applyBorder="1" applyAlignment="1">
      <alignment horizontal="right"/>
    </xf>
    <xf numFmtId="4" fontId="3" fillId="5" borderId="3" xfId="2" applyNumberFormat="1" applyFont="1" applyFill="1" applyBorder="1" applyAlignment="1">
      <alignment horizontal="right"/>
    </xf>
    <xf numFmtId="4" fontId="3" fillId="8" borderId="3" xfId="2" applyNumberFormat="1" applyFont="1" applyFill="1" applyBorder="1" applyAlignment="1">
      <alignment horizontal="right"/>
    </xf>
    <xf numFmtId="4" fontId="3" fillId="12" borderId="3" xfId="2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wrapText="1"/>
    </xf>
    <xf numFmtId="0" fontId="20" fillId="5" borderId="2" xfId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wrapText="1"/>
    </xf>
    <xf numFmtId="0" fontId="20" fillId="8" borderId="2" xfId="1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wrapText="1"/>
    </xf>
    <xf numFmtId="0" fontId="18" fillId="12" borderId="2" xfId="0" applyFont="1" applyFill="1" applyBorder="1" applyAlignment="1">
      <alignment horizontal="center" wrapText="1"/>
    </xf>
    <xf numFmtId="0" fontId="19" fillId="0" borderId="2" xfId="1" applyFont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indent="1"/>
    </xf>
    <xf numFmtId="4" fontId="8" fillId="2" borderId="3" xfId="2" applyNumberFormat="1" applyFont="1" applyFill="1" applyBorder="1" applyAlignment="1">
      <alignment horizontal="right"/>
    </xf>
    <xf numFmtId="0" fontId="26" fillId="9" borderId="4" xfId="0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 wrapText="1" indent="1"/>
    </xf>
    <xf numFmtId="0" fontId="6" fillId="8" borderId="4" xfId="0" applyFont="1" applyFill="1" applyBorder="1" applyAlignment="1">
      <alignment horizontal="left" vertical="center" wrapText="1" indent="1"/>
    </xf>
    <xf numFmtId="0" fontId="3" fillId="8" borderId="2" xfId="0" applyFont="1" applyFill="1" applyBorder="1" applyAlignment="1">
      <alignment horizontal="left" vertical="center" wrapText="1" indent="1"/>
    </xf>
    <xf numFmtId="0" fontId="3" fillId="8" borderId="4" xfId="0" applyFont="1" applyFill="1" applyBorder="1" applyAlignment="1">
      <alignment horizontal="left" vertical="center" wrapText="1" inden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3" fillId="12" borderId="6" xfId="0" applyFont="1" applyFill="1" applyBorder="1" applyAlignment="1">
      <alignment horizontal="left" vertical="center" wrapText="1" indent="1"/>
    </xf>
    <xf numFmtId="0" fontId="3" fillId="5" borderId="6" xfId="0" applyFont="1" applyFill="1" applyBorder="1" applyAlignment="1">
      <alignment horizontal="left" vertical="center" wrapText="1" indent="1"/>
    </xf>
    <xf numFmtId="0" fontId="3" fillId="8" borderId="6" xfId="0" applyFont="1" applyFill="1" applyBorder="1" applyAlignment="1">
      <alignment horizontal="left" vertical="center" wrapText="1" indent="1"/>
    </xf>
    <xf numFmtId="0" fontId="10" fillId="4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vertical="center" wrapText="1"/>
    </xf>
    <xf numFmtId="0" fontId="6" fillId="12" borderId="4" xfId="0" applyFont="1" applyFill="1" applyBorder="1" applyAlignment="1">
      <alignment horizontal="center"/>
    </xf>
    <xf numFmtId="0" fontId="6" fillId="12" borderId="2" xfId="0" applyFont="1" applyFill="1" applyBorder="1" applyAlignment="1">
      <alignment horizontal="center"/>
    </xf>
    <xf numFmtId="0" fontId="36" fillId="15" borderId="4" xfId="0" applyFont="1" applyFill="1" applyBorder="1" applyAlignment="1">
      <alignment wrapText="1"/>
    </xf>
    <xf numFmtId="4" fontId="6" fillId="2" borderId="3" xfId="0" applyNumberFormat="1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4" fontId="10" fillId="2" borderId="3" xfId="0" applyNumberFormat="1" applyFont="1" applyFill="1" applyBorder="1" applyAlignment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2" fontId="1" fillId="0" borderId="3" xfId="0" applyNumberFormat="1" applyFont="1" applyBorder="1"/>
    <xf numFmtId="0" fontId="37" fillId="0" borderId="0" xfId="0" applyFont="1"/>
    <xf numFmtId="0" fontId="37" fillId="0" borderId="3" xfId="0" applyFont="1" applyBorder="1"/>
    <xf numFmtId="0" fontId="0" fillId="0" borderId="3" xfId="0" applyFont="1" applyBorder="1"/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center"/>
    </xf>
    <xf numFmtId="4" fontId="0" fillId="0" borderId="3" xfId="0" applyNumberFormat="1" applyFont="1" applyBorder="1"/>
    <xf numFmtId="4" fontId="0" fillId="2" borderId="3" xfId="0" applyNumberFormat="1" applyFont="1" applyFill="1" applyBorder="1"/>
    <xf numFmtId="0" fontId="1" fillId="0" borderId="3" xfId="0" applyFont="1" applyBorder="1" applyAlignment="1">
      <alignment horizontal="center" vertical="center"/>
    </xf>
    <xf numFmtId="0" fontId="38" fillId="4" borderId="3" xfId="0" applyFont="1" applyFill="1" applyBorder="1" applyAlignment="1">
      <alignment horizontal="center" vertical="center" wrapText="1"/>
    </xf>
    <xf numFmtId="4" fontId="1" fillId="0" borderId="3" xfId="0" applyNumberFormat="1" applyFont="1" applyBorder="1"/>
    <xf numFmtId="2" fontId="0" fillId="0" borderId="3" xfId="0" applyNumberFormat="1" applyFont="1" applyBorder="1"/>
    <xf numFmtId="2" fontId="0" fillId="0" borderId="3" xfId="0" applyNumberFormat="1" applyBorder="1"/>
    <xf numFmtId="2" fontId="0" fillId="2" borderId="3" xfId="0" applyNumberFormat="1" applyFont="1" applyFill="1" applyBorder="1"/>
    <xf numFmtId="0" fontId="39" fillId="4" borderId="3" xfId="0" applyFont="1" applyFill="1" applyBorder="1" applyAlignment="1">
      <alignment horizontal="center" vertical="center"/>
    </xf>
    <xf numFmtId="0" fontId="40" fillId="0" borderId="3" xfId="0" applyFont="1" applyBorder="1"/>
    <xf numFmtId="4" fontId="31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3" borderId="3" xfId="0" quotePrefix="1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0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3" fillId="11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 indent="1"/>
    </xf>
    <xf numFmtId="0" fontId="10" fillId="6" borderId="2" xfId="0" applyFont="1" applyFill="1" applyBorder="1" applyAlignment="1">
      <alignment horizontal="left" vertical="center" wrapText="1" indent="1"/>
    </xf>
    <xf numFmtId="0" fontId="10" fillId="6" borderId="4" xfId="0" applyFont="1" applyFill="1" applyBorder="1" applyAlignment="1">
      <alignment horizontal="left" vertical="center" wrapText="1" inden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wrapText="1"/>
    </xf>
    <xf numFmtId="0" fontId="6" fillId="7" borderId="4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right" wrapText="1"/>
    </xf>
    <xf numFmtId="0" fontId="0" fillId="0" borderId="0" xfId="0" applyAlignment="1">
      <alignment horizontal="right" wrapText="1"/>
    </xf>
    <xf numFmtId="0" fontId="19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1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12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</cellXfs>
  <cellStyles count="6">
    <cellStyle name="Normal" xfId="1" xr:uid="{00000000-0005-0000-0000-000000000000}"/>
    <cellStyle name="Normalno" xfId="0" builtinId="0"/>
    <cellStyle name="Valuta" xfId="2" builtinId="4"/>
    <cellStyle name="Valuta 2" xfId="3" xr:uid="{39E3975F-8527-413E-B59D-2707D7F92768}"/>
    <cellStyle name="Valuta 2 2" xfId="5" xr:uid="{5D478B8F-D238-4A47-AF29-5347BB3BAA8C}"/>
    <cellStyle name="Valuta 3" xfId="4" xr:uid="{C52C5225-57A8-4327-85D7-D4525ACAD4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opLeftCell="A29" workbookViewId="0">
      <selection sqref="A1:K38"/>
    </sheetView>
  </sheetViews>
  <sheetFormatPr defaultRowHeight="15" x14ac:dyDescent="0.25"/>
  <cols>
    <col min="5" max="5" width="25.28515625" customWidth="1"/>
    <col min="6" max="6" width="17.85546875" customWidth="1"/>
    <col min="7" max="7" width="14.42578125" customWidth="1"/>
    <col min="8" max="9" width="16.85546875" style="304" customWidth="1"/>
    <col min="10" max="10" width="10" customWidth="1"/>
    <col min="11" max="11" width="9.28515625" customWidth="1"/>
  </cols>
  <sheetData>
    <row r="1" spans="1:11" ht="42" customHeight="1" x14ac:dyDescent="0.25">
      <c r="A1" s="431" t="s">
        <v>277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8" x14ac:dyDescent="0.25">
      <c r="A2" s="1"/>
      <c r="B2" s="1"/>
      <c r="C2" s="1"/>
      <c r="D2" s="1"/>
      <c r="E2" s="1"/>
      <c r="F2" s="1"/>
      <c r="G2" s="1"/>
      <c r="H2" s="305"/>
      <c r="I2" s="305"/>
      <c r="J2" s="1"/>
      <c r="K2" s="1"/>
    </row>
    <row r="3" spans="1:11" ht="15.75" x14ac:dyDescent="0.25">
      <c r="A3" s="431" t="s">
        <v>32</v>
      </c>
      <c r="B3" s="431"/>
      <c r="C3" s="431"/>
      <c r="D3" s="431"/>
      <c r="E3" s="431"/>
      <c r="F3" s="431"/>
      <c r="G3" s="437"/>
      <c r="H3" s="292"/>
      <c r="I3" s="292"/>
      <c r="J3" s="245"/>
    </row>
    <row r="4" spans="1:11" ht="18" x14ac:dyDescent="0.25">
      <c r="A4" s="1"/>
      <c r="B4" s="1"/>
      <c r="C4" s="1"/>
      <c r="D4" s="1"/>
      <c r="E4" s="1"/>
      <c r="F4" s="1"/>
      <c r="G4" s="2"/>
      <c r="H4" s="306"/>
      <c r="I4" s="306"/>
      <c r="J4" s="2"/>
      <c r="K4" s="2"/>
    </row>
    <row r="5" spans="1:11" ht="15.75" x14ac:dyDescent="0.25">
      <c r="A5" s="431" t="s">
        <v>40</v>
      </c>
      <c r="B5" s="432"/>
      <c r="C5" s="432"/>
      <c r="D5" s="432"/>
      <c r="E5" s="432"/>
      <c r="F5" s="432"/>
      <c r="G5" s="432"/>
      <c r="H5" s="290"/>
      <c r="I5" s="290"/>
      <c r="J5" s="197"/>
    </row>
    <row r="6" spans="1:11" ht="18" x14ac:dyDescent="0.25">
      <c r="A6" s="199"/>
      <c r="B6" s="200"/>
      <c r="C6" s="200"/>
      <c r="D6" s="200"/>
      <c r="E6" s="201"/>
      <c r="F6" s="201"/>
      <c r="G6" s="3"/>
      <c r="H6" s="3"/>
      <c r="I6" s="3"/>
      <c r="J6" s="3"/>
      <c r="K6" s="3"/>
    </row>
    <row r="7" spans="1:11" ht="33.75" customHeight="1" x14ac:dyDescent="0.25">
      <c r="A7" s="20"/>
      <c r="B7" s="21"/>
      <c r="C7" s="21"/>
      <c r="D7" s="22"/>
      <c r="E7" s="202"/>
      <c r="F7" s="423" t="s">
        <v>280</v>
      </c>
      <c r="G7" s="246" t="s">
        <v>243</v>
      </c>
      <c r="H7" s="246" t="s">
        <v>263</v>
      </c>
      <c r="I7" s="246" t="s">
        <v>307</v>
      </c>
      <c r="J7" s="246" t="s">
        <v>260</v>
      </c>
      <c r="K7" s="246" t="s">
        <v>261</v>
      </c>
    </row>
    <row r="8" spans="1:11" x14ac:dyDescent="0.25">
      <c r="A8" s="440" t="s">
        <v>0</v>
      </c>
      <c r="B8" s="430"/>
      <c r="C8" s="430"/>
      <c r="D8" s="430"/>
      <c r="E8" s="441"/>
      <c r="F8" s="212">
        <f t="shared" ref="F8" si="0">F9+F10</f>
        <v>950762.88</v>
      </c>
      <c r="G8" s="212">
        <f t="shared" ref="G8" si="1">G9+G10</f>
        <v>2285188</v>
      </c>
      <c r="H8" s="212">
        <f>SUM(H9:H10)</f>
        <v>2310188</v>
      </c>
      <c r="I8" s="212">
        <f>SUM(I9:I10)</f>
        <v>1004832.65</v>
      </c>
      <c r="J8" s="212">
        <f>SUM(I8/F8)*100</f>
        <v>105.68698790596454</v>
      </c>
      <c r="K8" s="212">
        <f>SUM(I8/H8)*100</f>
        <v>43.495709007232314</v>
      </c>
    </row>
    <row r="9" spans="1:11" x14ac:dyDescent="0.25">
      <c r="A9" s="442" t="s">
        <v>151</v>
      </c>
      <c r="B9" s="443"/>
      <c r="C9" s="443"/>
      <c r="D9" s="443"/>
      <c r="E9" s="439"/>
      <c r="F9" s="213">
        <v>937392.37</v>
      </c>
      <c r="G9" s="213">
        <v>2285188</v>
      </c>
      <c r="H9" s="213">
        <v>2310188</v>
      </c>
      <c r="I9" s="213">
        <v>1004832.65</v>
      </c>
      <c r="J9" s="213"/>
      <c r="K9" s="213"/>
    </row>
    <row r="10" spans="1:11" ht="15" customHeight="1" x14ac:dyDescent="0.25">
      <c r="A10" s="438" t="s">
        <v>152</v>
      </c>
      <c r="B10" s="439"/>
      <c r="C10" s="439"/>
      <c r="D10" s="439"/>
      <c r="E10" s="439"/>
      <c r="F10" s="213">
        <v>13370.51</v>
      </c>
      <c r="G10" s="213">
        <v>0</v>
      </c>
      <c r="H10" s="213">
        <v>0</v>
      </c>
      <c r="I10" s="213">
        <v>0</v>
      </c>
      <c r="J10" s="213"/>
      <c r="K10" s="213"/>
    </row>
    <row r="11" spans="1:11" ht="15" customHeight="1" x14ac:dyDescent="0.25">
      <c r="A11" s="25" t="s">
        <v>2</v>
      </c>
      <c r="B11" s="203"/>
      <c r="C11" s="203"/>
      <c r="D11" s="203"/>
      <c r="E11" s="203"/>
      <c r="F11" s="212">
        <f t="shared" ref="F11" si="2">F12+F13</f>
        <v>1065989.42</v>
      </c>
      <c r="G11" s="212">
        <f t="shared" ref="G11" si="3">G12+G13</f>
        <v>2285188</v>
      </c>
      <c r="H11" s="212">
        <f>SUM(H12:H13)</f>
        <v>2310188</v>
      </c>
      <c r="I11" s="212">
        <f>SUM(I12:I13)</f>
        <v>1033987.6299999999</v>
      </c>
      <c r="J11" s="212">
        <f>SUM(I11/F11)*100</f>
        <v>96.997926114501212</v>
      </c>
      <c r="K11" s="212">
        <f>SUM(I11/H11)*100</f>
        <v>44.757726643892184</v>
      </c>
    </row>
    <row r="12" spans="1:11" x14ac:dyDescent="0.25">
      <c r="A12" s="444" t="s">
        <v>153</v>
      </c>
      <c r="B12" s="443"/>
      <c r="C12" s="443"/>
      <c r="D12" s="443"/>
      <c r="E12" s="443"/>
      <c r="F12" s="213">
        <v>1053543.2</v>
      </c>
      <c r="G12" s="213">
        <v>2051288</v>
      </c>
      <c r="H12" s="213">
        <v>2051288</v>
      </c>
      <c r="I12" s="213">
        <v>972985.32</v>
      </c>
      <c r="J12" s="213"/>
      <c r="K12" s="213"/>
    </row>
    <row r="13" spans="1:11" x14ac:dyDescent="0.25">
      <c r="A13" s="438" t="s">
        <v>154</v>
      </c>
      <c r="B13" s="439"/>
      <c r="C13" s="439"/>
      <c r="D13" s="439"/>
      <c r="E13" s="439"/>
      <c r="F13" s="213">
        <v>12446.22</v>
      </c>
      <c r="G13" s="213">
        <v>233900</v>
      </c>
      <c r="H13" s="213">
        <v>258900</v>
      </c>
      <c r="I13" s="213">
        <v>61002.31</v>
      </c>
      <c r="J13" s="213"/>
      <c r="K13" s="213"/>
    </row>
    <row r="14" spans="1:11" ht="15" customHeight="1" x14ac:dyDescent="0.25">
      <c r="A14" s="429" t="s">
        <v>3</v>
      </c>
      <c r="B14" s="430"/>
      <c r="C14" s="430"/>
      <c r="D14" s="430"/>
      <c r="E14" s="430"/>
      <c r="F14" s="212">
        <f t="shared" ref="F14" si="4">F8-F11</f>
        <v>-115226.53999999992</v>
      </c>
      <c r="G14" s="212">
        <f t="shared" ref="G14" si="5">G8-G11</f>
        <v>0</v>
      </c>
      <c r="H14" s="212">
        <f>SUM(H8-H11)</f>
        <v>0</v>
      </c>
      <c r="I14" s="212">
        <f>SUM(I8-I11)</f>
        <v>-29154.979999999865</v>
      </c>
      <c r="J14" s="212"/>
      <c r="K14" s="212"/>
    </row>
    <row r="15" spans="1:11" ht="18" x14ac:dyDescent="0.25">
      <c r="A15" s="1"/>
      <c r="B15" s="204"/>
      <c r="C15" s="204"/>
      <c r="D15" s="204"/>
      <c r="E15" s="204"/>
      <c r="F15" s="204"/>
      <c r="G15" s="205"/>
      <c r="H15" s="205"/>
      <c r="I15" s="205"/>
      <c r="J15" s="205"/>
      <c r="K15" s="205"/>
    </row>
    <row r="16" spans="1:11" ht="15.75" customHeight="1" x14ac:dyDescent="0.25">
      <c r="A16" s="431" t="s">
        <v>41</v>
      </c>
      <c r="B16" s="432"/>
      <c r="C16" s="432"/>
      <c r="D16" s="432"/>
      <c r="E16" s="432"/>
      <c r="F16" s="432"/>
      <c r="G16" s="432"/>
      <c r="H16" s="290"/>
      <c r="I16" s="290"/>
      <c r="J16" s="197"/>
    </row>
    <row r="17" spans="1:11" ht="18" x14ac:dyDescent="0.25">
      <c r="A17" s="1"/>
      <c r="B17" s="204"/>
      <c r="C17" s="204"/>
      <c r="D17" s="204"/>
      <c r="E17" s="204"/>
      <c r="F17" s="204"/>
      <c r="G17" s="205"/>
      <c r="H17" s="205"/>
      <c r="I17" s="205"/>
      <c r="J17" s="205"/>
      <c r="K17" s="205"/>
    </row>
    <row r="18" spans="1:11" ht="33.75" x14ac:dyDescent="0.25">
      <c r="A18" s="20"/>
      <c r="B18" s="21"/>
      <c r="C18" s="21"/>
      <c r="D18" s="22"/>
      <c r="E18" s="202"/>
      <c r="F18" s="423" t="s">
        <v>280</v>
      </c>
      <c r="G18" s="246" t="s">
        <v>243</v>
      </c>
      <c r="H18" s="246" t="s">
        <v>263</v>
      </c>
      <c r="I18" s="246" t="s">
        <v>307</v>
      </c>
      <c r="J18" s="246" t="s">
        <v>260</v>
      </c>
      <c r="K18" s="246" t="s">
        <v>261</v>
      </c>
    </row>
    <row r="19" spans="1:11" x14ac:dyDescent="0.25">
      <c r="A19" s="438" t="s">
        <v>155</v>
      </c>
      <c r="B19" s="439"/>
      <c r="C19" s="439"/>
      <c r="D19" s="439"/>
      <c r="E19" s="439"/>
      <c r="F19" s="24"/>
      <c r="G19" s="24"/>
      <c r="H19" s="24"/>
      <c r="I19" s="24"/>
      <c r="J19" s="24"/>
      <c r="K19" s="24"/>
    </row>
    <row r="20" spans="1:11" x14ac:dyDescent="0.25">
      <c r="A20" s="438" t="s">
        <v>156</v>
      </c>
      <c r="B20" s="439"/>
      <c r="C20" s="439"/>
      <c r="D20" s="439"/>
      <c r="E20" s="439"/>
      <c r="F20" s="24"/>
      <c r="G20" s="24"/>
      <c r="H20" s="24"/>
      <c r="I20" s="24"/>
      <c r="J20" s="24"/>
      <c r="K20" s="24"/>
    </row>
    <row r="21" spans="1:11" x14ac:dyDescent="0.25">
      <c r="A21" s="429" t="s">
        <v>5</v>
      </c>
      <c r="B21" s="430"/>
      <c r="C21" s="430"/>
      <c r="D21" s="430"/>
      <c r="E21" s="430"/>
      <c r="F21" s="23">
        <f t="shared" ref="F21" si="6">F19-F20</f>
        <v>0</v>
      </c>
      <c r="G21" s="23">
        <f t="shared" ref="G21:K21" si="7">G19-G20</f>
        <v>0</v>
      </c>
      <c r="H21" s="23"/>
      <c r="I21" s="23"/>
      <c r="J21" s="23">
        <f t="shared" si="7"/>
        <v>0</v>
      </c>
      <c r="K21" s="23">
        <f t="shared" si="7"/>
        <v>0</v>
      </c>
    </row>
    <row r="22" spans="1:11" x14ac:dyDescent="0.25">
      <c r="A22" s="429" t="s">
        <v>6</v>
      </c>
      <c r="B22" s="430"/>
      <c r="C22" s="430"/>
      <c r="D22" s="430"/>
      <c r="E22" s="430"/>
      <c r="F22" s="212">
        <f t="shared" ref="F22" si="8">F14+F21</f>
        <v>-115226.53999999992</v>
      </c>
      <c r="G22" s="212">
        <f t="shared" ref="G22:K22" si="9">G14+G21</f>
        <v>0</v>
      </c>
      <c r="H22" s="212"/>
      <c r="I22" s="212"/>
      <c r="J22" s="212">
        <f t="shared" si="9"/>
        <v>0</v>
      </c>
      <c r="K22" s="212">
        <f t="shared" si="9"/>
        <v>0</v>
      </c>
    </row>
    <row r="23" spans="1:11" ht="18" x14ac:dyDescent="0.25">
      <c r="A23" s="206"/>
      <c r="B23" s="204"/>
      <c r="C23" s="204"/>
      <c r="D23" s="204"/>
      <c r="E23" s="204"/>
      <c r="F23" s="204"/>
      <c r="G23" s="205"/>
      <c r="H23" s="205"/>
      <c r="I23" s="205"/>
      <c r="J23" s="205"/>
      <c r="K23" s="205"/>
    </row>
    <row r="24" spans="1:11" ht="15.75" x14ac:dyDescent="0.25">
      <c r="A24" s="431" t="s">
        <v>157</v>
      </c>
      <c r="B24" s="432"/>
      <c r="C24" s="432"/>
      <c r="D24" s="432"/>
      <c r="E24" s="432"/>
      <c r="F24" s="432"/>
      <c r="G24" s="432"/>
      <c r="H24" s="290"/>
      <c r="I24" s="290"/>
      <c r="J24" s="197"/>
    </row>
    <row r="25" spans="1:11" ht="15.75" x14ac:dyDescent="0.25">
      <c r="A25" s="198"/>
      <c r="B25" s="197"/>
      <c r="C25" s="197"/>
      <c r="D25" s="197"/>
      <c r="E25" s="197"/>
      <c r="F25" s="197"/>
      <c r="G25" s="197"/>
      <c r="H25" s="290"/>
      <c r="I25" s="290"/>
      <c r="J25" s="197"/>
      <c r="K25" s="197"/>
    </row>
    <row r="26" spans="1:11" ht="33.75" x14ac:dyDescent="0.25">
      <c r="A26" s="259"/>
      <c r="B26" s="259"/>
      <c r="C26" s="259"/>
      <c r="D26" s="260"/>
      <c r="E26" s="261"/>
      <c r="F26" s="423" t="s">
        <v>280</v>
      </c>
      <c r="G26" s="246" t="s">
        <v>243</v>
      </c>
      <c r="H26" s="246" t="s">
        <v>263</v>
      </c>
      <c r="I26" s="246" t="s">
        <v>307</v>
      </c>
      <c r="J26" s="246" t="s">
        <v>260</v>
      </c>
      <c r="K26" s="246" t="s">
        <v>261</v>
      </c>
    </row>
    <row r="27" spans="1:11" ht="15" customHeight="1" x14ac:dyDescent="0.25">
      <c r="A27" s="435" t="s">
        <v>158</v>
      </c>
      <c r="B27" s="435"/>
      <c r="C27" s="435"/>
      <c r="D27" s="435"/>
      <c r="E27" s="435"/>
      <c r="F27" s="262">
        <v>1034.77</v>
      </c>
      <c r="G27" s="262">
        <v>0</v>
      </c>
      <c r="H27" s="262"/>
      <c r="I27" s="262"/>
      <c r="J27" s="262">
        <v>0</v>
      </c>
      <c r="K27" s="262">
        <v>0</v>
      </c>
    </row>
    <row r="28" spans="1:11" ht="15" customHeight="1" x14ac:dyDescent="0.25">
      <c r="A28" s="425" t="s">
        <v>159</v>
      </c>
      <c r="B28" s="426"/>
      <c r="C28" s="426"/>
      <c r="D28" s="426"/>
      <c r="E28" s="426"/>
      <c r="F28" s="263">
        <f t="shared" ref="F28" si="10">F22+F27</f>
        <v>-114191.76999999992</v>
      </c>
      <c r="G28" s="263">
        <f t="shared" ref="G28:K28" si="11">G22+G27</f>
        <v>0</v>
      </c>
      <c r="H28" s="263"/>
      <c r="I28" s="263"/>
      <c r="J28" s="263">
        <f t="shared" si="11"/>
        <v>0</v>
      </c>
      <c r="K28" s="263">
        <f t="shared" si="11"/>
        <v>0</v>
      </c>
    </row>
    <row r="29" spans="1:11" ht="45" customHeight="1" x14ac:dyDescent="0.25">
      <c r="A29" s="433" t="s">
        <v>160</v>
      </c>
      <c r="B29" s="433"/>
      <c r="C29" s="433"/>
      <c r="D29" s="433"/>
      <c r="E29" s="433"/>
      <c r="F29" s="264">
        <f t="shared" ref="F29" si="12">F14+F21+F27-F28</f>
        <v>0</v>
      </c>
      <c r="G29" s="264"/>
      <c r="H29" s="264"/>
      <c r="I29" s="264"/>
      <c r="J29" s="264"/>
      <c r="K29" s="264"/>
    </row>
    <row r="30" spans="1:11" ht="15.75" x14ac:dyDescent="0.25">
      <c r="A30" s="207"/>
      <c r="B30" s="208"/>
      <c r="C30" s="208"/>
      <c r="D30" s="208"/>
      <c r="E30" s="208"/>
      <c r="F30" s="208"/>
      <c r="G30" s="208"/>
      <c r="H30" s="208"/>
      <c r="I30" s="208"/>
      <c r="J30" s="208"/>
      <c r="K30" s="208"/>
    </row>
    <row r="31" spans="1:11" ht="15.75" x14ac:dyDescent="0.25">
      <c r="A31" s="434" t="s">
        <v>161</v>
      </c>
      <c r="B31" s="434"/>
      <c r="C31" s="434"/>
      <c r="D31" s="434"/>
      <c r="E31" s="434"/>
      <c r="F31" s="434"/>
      <c r="G31" s="434"/>
      <c r="H31" s="291"/>
      <c r="I31" s="291"/>
      <c r="J31" s="207"/>
    </row>
    <row r="32" spans="1:11" ht="18" x14ac:dyDescent="0.25">
      <c r="A32" s="209"/>
      <c r="B32" s="210"/>
      <c r="C32" s="210"/>
      <c r="D32" s="210"/>
      <c r="E32" s="210"/>
      <c r="F32" s="210"/>
      <c r="G32" s="211"/>
      <c r="H32" s="211"/>
      <c r="I32" s="211"/>
      <c r="J32" s="211"/>
      <c r="K32" s="211"/>
    </row>
    <row r="33" spans="1:11" ht="33.75" x14ac:dyDescent="0.25">
      <c r="A33" s="254"/>
      <c r="B33" s="254"/>
      <c r="C33" s="254"/>
      <c r="D33" s="255"/>
      <c r="E33" s="256"/>
      <c r="F33" s="423" t="s">
        <v>280</v>
      </c>
      <c r="G33" s="246" t="s">
        <v>243</v>
      </c>
      <c r="H33" s="246" t="s">
        <v>263</v>
      </c>
      <c r="I33" s="246" t="s">
        <v>307</v>
      </c>
      <c r="J33" s="246" t="s">
        <v>260</v>
      </c>
      <c r="K33" s="246" t="s">
        <v>261</v>
      </c>
    </row>
    <row r="34" spans="1:11" x14ac:dyDescent="0.25">
      <c r="A34" s="435" t="s">
        <v>158</v>
      </c>
      <c r="B34" s="435"/>
      <c r="C34" s="435"/>
      <c r="D34" s="435"/>
      <c r="E34" s="435"/>
      <c r="F34" s="257">
        <v>0</v>
      </c>
      <c r="G34" s="257" t="e">
        <f>#REF!</f>
        <v>#REF!</v>
      </c>
      <c r="H34" s="257"/>
      <c r="I34" s="257"/>
      <c r="J34" s="257" t="e">
        <f>G37</f>
        <v>#REF!</v>
      </c>
      <c r="K34" s="257" t="e">
        <f>J37</f>
        <v>#REF!</v>
      </c>
    </row>
    <row r="35" spans="1:11" ht="28.5" customHeight="1" x14ac:dyDescent="0.25">
      <c r="A35" s="435" t="s">
        <v>4</v>
      </c>
      <c r="B35" s="435"/>
      <c r="C35" s="435"/>
      <c r="D35" s="435"/>
      <c r="E35" s="435"/>
      <c r="F35" s="257">
        <v>0</v>
      </c>
      <c r="G35" s="257">
        <v>0</v>
      </c>
      <c r="H35" s="257"/>
      <c r="I35" s="257"/>
      <c r="J35" s="257">
        <v>0</v>
      </c>
      <c r="K35" s="257">
        <v>0</v>
      </c>
    </row>
    <row r="36" spans="1:11" x14ac:dyDescent="0.25">
      <c r="A36" s="435" t="s">
        <v>162</v>
      </c>
      <c r="B36" s="436"/>
      <c r="C36" s="436"/>
      <c r="D36" s="436"/>
      <c r="E36" s="436"/>
      <c r="F36" s="257">
        <v>0</v>
      </c>
      <c r="G36" s="257">
        <v>0</v>
      </c>
      <c r="H36" s="257"/>
      <c r="I36" s="257"/>
      <c r="J36" s="257">
        <v>0</v>
      </c>
      <c r="K36" s="257">
        <v>0</v>
      </c>
    </row>
    <row r="37" spans="1:11" ht="15" customHeight="1" x14ac:dyDescent="0.25">
      <c r="A37" s="425" t="s">
        <v>159</v>
      </c>
      <c r="B37" s="426"/>
      <c r="C37" s="426"/>
      <c r="D37" s="426"/>
      <c r="E37" s="426"/>
      <c r="F37" s="258">
        <v>0</v>
      </c>
      <c r="G37" s="258" t="e">
        <f t="shared" ref="G37:K37" si="13">G34-G35+G36</f>
        <v>#REF!</v>
      </c>
      <c r="H37" s="258"/>
      <c r="I37" s="258"/>
      <c r="J37" s="258" t="e">
        <f t="shared" si="13"/>
        <v>#REF!</v>
      </c>
      <c r="K37" s="258" t="e">
        <f t="shared" si="13"/>
        <v>#REF!</v>
      </c>
    </row>
    <row r="38" spans="1:11" ht="17.25" customHeight="1" x14ac:dyDescent="0.25"/>
    <row r="39" spans="1:11" x14ac:dyDescent="0.25">
      <c r="A39" s="427"/>
      <c r="B39" s="428"/>
      <c r="C39" s="428"/>
      <c r="D39" s="428"/>
      <c r="E39" s="428"/>
      <c r="F39" s="428"/>
      <c r="G39" s="428"/>
      <c r="H39" s="289"/>
      <c r="I39" s="289"/>
      <c r="J39" s="247"/>
    </row>
    <row r="40" spans="1:11" ht="9" customHeight="1" x14ac:dyDescent="0.25"/>
  </sheetData>
  <mergeCells count="24">
    <mergeCell ref="A5:G5"/>
    <mergeCell ref="A16:G16"/>
    <mergeCell ref="A3:G3"/>
    <mergeCell ref="A1:K1"/>
    <mergeCell ref="A21:E21"/>
    <mergeCell ref="A13:E13"/>
    <mergeCell ref="A14:E14"/>
    <mergeCell ref="A8:E8"/>
    <mergeCell ref="A9:E9"/>
    <mergeCell ref="A10:E10"/>
    <mergeCell ref="A19:E19"/>
    <mergeCell ref="A20:E20"/>
    <mergeCell ref="A12:E12"/>
    <mergeCell ref="A37:E37"/>
    <mergeCell ref="A39:G39"/>
    <mergeCell ref="A22:E22"/>
    <mergeCell ref="A24:G24"/>
    <mergeCell ref="A28:E28"/>
    <mergeCell ref="A29:E29"/>
    <mergeCell ref="A31:G31"/>
    <mergeCell ref="A27:E27"/>
    <mergeCell ref="A34:E34"/>
    <mergeCell ref="A35:E35"/>
    <mergeCell ref="A36:E36"/>
  </mergeCells>
  <phoneticPr fontId="24" type="noConversion"/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2"/>
  <sheetViews>
    <sheetView topLeftCell="A59" workbookViewId="0">
      <selection activeCell="A30" sqref="A30:J69"/>
    </sheetView>
  </sheetViews>
  <sheetFormatPr defaultRowHeight="15" x14ac:dyDescent="0.25"/>
  <cols>
    <col min="1" max="1" width="7.140625" customWidth="1"/>
    <col min="2" max="2" width="8.42578125" bestFit="1" customWidth="1"/>
    <col min="3" max="3" width="6.140625" bestFit="1" customWidth="1"/>
    <col min="4" max="4" width="25.28515625" customWidth="1"/>
    <col min="5" max="5" width="16.85546875" customWidth="1"/>
    <col min="6" max="6" width="14.7109375" customWidth="1"/>
    <col min="7" max="7" width="16.28515625" style="304" customWidth="1"/>
    <col min="8" max="8" width="14.85546875" style="304" customWidth="1"/>
    <col min="9" max="9" width="10.140625" customWidth="1"/>
    <col min="10" max="10" width="9.5703125" customWidth="1"/>
  </cols>
  <sheetData>
    <row r="1" spans="1:11" ht="57" customHeight="1" x14ac:dyDescent="0.25">
      <c r="A1" s="431" t="s">
        <v>306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8" customHeight="1" x14ac:dyDescent="0.25">
      <c r="A2" s="1"/>
      <c r="B2" s="1"/>
      <c r="C2" s="1"/>
      <c r="D2" s="1"/>
      <c r="E2" s="1"/>
      <c r="F2" s="1"/>
      <c r="G2" s="305"/>
      <c r="H2" s="305"/>
      <c r="I2" s="1"/>
      <c r="J2" s="1"/>
    </row>
    <row r="3" spans="1:11" ht="15.75" x14ac:dyDescent="0.25">
      <c r="A3" s="431" t="s">
        <v>32</v>
      </c>
      <c r="B3" s="431"/>
      <c r="C3" s="431"/>
      <c r="D3" s="431"/>
      <c r="E3" s="431"/>
      <c r="F3" s="437"/>
      <c r="G3" s="292"/>
      <c r="H3" s="292"/>
      <c r="I3" s="245"/>
      <c r="J3" s="245"/>
    </row>
    <row r="4" spans="1:11" ht="18" x14ac:dyDescent="0.25">
      <c r="A4" s="1"/>
      <c r="B4" s="1"/>
      <c r="C4" s="1"/>
      <c r="D4" s="1"/>
      <c r="E4" s="1"/>
      <c r="F4" s="2"/>
      <c r="G4" s="306"/>
      <c r="H4" s="306"/>
      <c r="I4" s="2"/>
      <c r="J4" s="2"/>
    </row>
    <row r="5" spans="1:11" ht="33" customHeight="1" x14ac:dyDescent="0.25">
      <c r="A5" s="431" t="s">
        <v>283</v>
      </c>
      <c r="B5" s="432"/>
      <c r="C5" s="432"/>
      <c r="D5" s="432"/>
      <c r="E5" s="432"/>
      <c r="F5" s="432"/>
      <c r="G5" s="446"/>
      <c r="H5" s="446"/>
      <c r="I5" s="446"/>
      <c r="J5" s="446"/>
    </row>
    <row r="6" spans="1:11" ht="15.75" x14ac:dyDescent="0.25">
      <c r="A6" s="431" t="s">
        <v>1</v>
      </c>
      <c r="B6" s="445"/>
      <c r="C6" s="445"/>
      <c r="D6" s="445"/>
      <c r="E6" s="445"/>
      <c r="F6" s="445"/>
      <c r="G6" s="293"/>
      <c r="H6" s="293"/>
      <c r="I6" s="244"/>
      <c r="J6" s="244"/>
    </row>
    <row r="7" spans="1:11" ht="33.75" x14ac:dyDescent="0.25">
      <c r="A7" s="16" t="s">
        <v>9</v>
      </c>
      <c r="B7" s="15" t="s">
        <v>10</v>
      </c>
      <c r="C7" s="15" t="s">
        <v>11</v>
      </c>
      <c r="D7" s="15" t="s">
        <v>7</v>
      </c>
      <c r="E7" s="288" t="s">
        <v>271</v>
      </c>
      <c r="F7" s="246" t="s">
        <v>243</v>
      </c>
      <c r="G7" s="246" t="s">
        <v>272</v>
      </c>
      <c r="H7" s="246" t="s">
        <v>307</v>
      </c>
      <c r="I7" s="246" t="s">
        <v>260</v>
      </c>
      <c r="J7" s="246" t="s">
        <v>261</v>
      </c>
    </row>
    <row r="8" spans="1:11" x14ac:dyDescent="0.25">
      <c r="A8" s="16"/>
      <c r="B8" s="15"/>
      <c r="C8" s="15"/>
      <c r="D8" s="15" t="s">
        <v>126</v>
      </c>
      <c r="E8" s="144">
        <f t="shared" ref="E8" si="0">SUM(E9+E25)</f>
        <v>950762.87999999989</v>
      </c>
      <c r="F8" s="144">
        <f>SUM(F9+F25)</f>
        <v>2285188</v>
      </c>
      <c r="G8" s="144">
        <f t="shared" ref="G8" si="1">SUM(G9+G25)</f>
        <v>2310188</v>
      </c>
      <c r="H8" s="144">
        <f>SUM(H9+H25)</f>
        <v>1004832.6499999999</v>
      </c>
      <c r="I8" s="144">
        <f>SUM(H8/E8)*100</f>
        <v>105.68698790596454</v>
      </c>
      <c r="J8" s="144">
        <f>SUM(H8/G8)*100</f>
        <v>43.495709007232307</v>
      </c>
    </row>
    <row r="9" spans="1:11" ht="15.75" customHeight="1" x14ac:dyDescent="0.25">
      <c r="A9" s="7">
        <v>6</v>
      </c>
      <c r="B9" s="7"/>
      <c r="C9" s="7"/>
      <c r="D9" s="7" t="s">
        <v>12</v>
      </c>
      <c r="E9" s="123">
        <f t="shared" ref="E9" si="2">SUM(E10+E16+E18+E21)</f>
        <v>937392.36999999988</v>
      </c>
      <c r="F9" s="175">
        <f t="shared" ref="F9" si="3">SUM(F10+F15+F16+F18+F21)</f>
        <v>2285188</v>
      </c>
      <c r="G9" s="175">
        <f t="shared" ref="G9" si="4">SUM(G10+G15+G16+G18+G21)</f>
        <v>2310188</v>
      </c>
      <c r="H9" s="175">
        <f>SUM(H10+H15+H16+H18+H21)</f>
        <v>1004832.6499999999</v>
      </c>
      <c r="I9" s="175">
        <f>SUM(H9/E9)*100</f>
        <v>107.19445582856622</v>
      </c>
      <c r="J9" s="175">
        <f>SUM(H9/G9)*100</f>
        <v>43.495709007232307</v>
      </c>
    </row>
    <row r="10" spans="1:11" ht="38.25" x14ac:dyDescent="0.25">
      <c r="A10" s="7"/>
      <c r="B10" s="11">
        <v>63</v>
      </c>
      <c r="C10" s="11"/>
      <c r="D10" s="11" t="s">
        <v>43</v>
      </c>
      <c r="E10" s="123">
        <f>SUM(E11:E14)</f>
        <v>779876.05999999994</v>
      </c>
      <c r="F10" s="123">
        <f t="shared" ref="F10" si="5">SUM(F11:F14)</f>
        <v>1779448</v>
      </c>
      <c r="G10" s="340">
        <f t="shared" ref="G10" si="6">SUM(G11:G14)</f>
        <v>1779448</v>
      </c>
      <c r="H10" s="340">
        <f>SUM(H11:H14)</f>
        <v>849239.12</v>
      </c>
      <c r="I10" s="123">
        <f>SUM(H10/E10)*100</f>
        <v>108.8941132517903</v>
      </c>
      <c r="J10" s="123">
        <f>SUM(H10/G10)*100</f>
        <v>47.724862991219744</v>
      </c>
    </row>
    <row r="11" spans="1:11" x14ac:dyDescent="0.25">
      <c r="A11" s="8"/>
      <c r="B11" s="8"/>
      <c r="C11" s="9" t="s">
        <v>114</v>
      </c>
      <c r="D11" s="9" t="s">
        <v>256</v>
      </c>
      <c r="E11" s="123">
        <v>753660.21</v>
      </c>
      <c r="F11" s="123">
        <v>1710538</v>
      </c>
      <c r="G11" s="340">
        <v>1710538</v>
      </c>
      <c r="H11" s="340">
        <v>820827.91</v>
      </c>
      <c r="I11" s="340">
        <f t="shared" ref="I11:I12" si="7">SUM(H11/E11)*100</f>
        <v>108.91219930530764</v>
      </c>
      <c r="J11" s="340">
        <f t="shared" ref="J11:J12" si="8">SUM(H11/G11)*100</f>
        <v>47.986534645824882</v>
      </c>
    </row>
    <row r="12" spans="1:11" x14ac:dyDescent="0.25">
      <c r="A12" s="8"/>
      <c r="B12" s="8"/>
      <c r="C12" s="9" t="s">
        <v>114</v>
      </c>
      <c r="D12" s="9" t="s">
        <v>163</v>
      </c>
      <c r="E12" s="123">
        <v>25812.35</v>
      </c>
      <c r="F12" s="123">
        <v>68760</v>
      </c>
      <c r="G12" s="340">
        <v>68760</v>
      </c>
      <c r="H12" s="340">
        <v>28411.21</v>
      </c>
      <c r="I12" s="340">
        <f t="shared" si="7"/>
        <v>110.06828126846257</v>
      </c>
      <c r="J12" s="340">
        <f t="shared" si="8"/>
        <v>41.319386271087836</v>
      </c>
    </row>
    <row r="13" spans="1:11" ht="38.25" x14ac:dyDescent="0.25">
      <c r="A13" s="8"/>
      <c r="B13" s="8"/>
      <c r="C13" s="9" t="s">
        <v>119</v>
      </c>
      <c r="D13" s="13" t="s">
        <v>179</v>
      </c>
      <c r="E13" s="123">
        <v>103.5</v>
      </c>
      <c r="F13" s="123">
        <v>50</v>
      </c>
      <c r="G13" s="340">
        <v>50</v>
      </c>
      <c r="H13" s="340">
        <v>0</v>
      </c>
      <c r="I13" s="123"/>
      <c r="J13" s="123"/>
    </row>
    <row r="14" spans="1:11" ht="38.25" x14ac:dyDescent="0.25">
      <c r="A14" s="8"/>
      <c r="B14" s="8"/>
      <c r="C14" s="9" t="s">
        <v>116</v>
      </c>
      <c r="D14" s="13" t="s">
        <v>179</v>
      </c>
      <c r="E14" s="123">
        <v>300</v>
      </c>
      <c r="F14" s="123">
        <v>100</v>
      </c>
      <c r="G14" s="340">
        <v>100</v>
      </c>
      <c r="H14" s="340">
        <v>0</v>
      </c>
      <c r="I14" s="123"/>
      <c r="J14" s="123"/>
    </row>
    <row r="15" spans="1:11" x14ac:dyDescent="0.25">
      <c r="A15" s="8"/>
      <c r="B15" s="8">
        <v>64</v>
      </c>
      <c r="C15" s="9"/>
      <c r="D15" s="9" t="s">
        <v>128</v>
      </c>
      <c r="E15" s="123">
        <v>0</v>
      </c>
      <c r="F15" s="123">
        <v>0</v>
      </c>
      <c r="G15" s="340">
        <v>0</v>
      </c>
      <c r="H15" s="340">
        <v>0</v>
      </c>
      <c r="I15" s="123"/>
      <c r="J15" s="123"/>
    </row>
    <row r="16" spans="1:11" ht="25.5" x14ac:dyDescent="0.25">
      <c r="A16" s="8"/>
      <c r="B16" s="19">
        <v>65</v>
      </c>
      <c r="C16" s="9"/>
      <c r="D16" s="13" t="s">
        <v>117</v>
      </c>
      <c r="E16" s="123">
        <f>SUM(E17)</f>
        <v>12950.51</v>
      </c>
      <c r="F16" s="123">
        <f>SUM(F17)</f>
        <v>16725</v>
      </c>
      <c r="G16" s="340">
        <f>SUM(G17)</f>
        <v>16725</v>
      </c>
      <c r="H16" s="340">
        <f>SUM(H17)</f>
        <v>4549</v>
      </c>
      <c r="I16" s="123">
        <f>SUM(H16/E16)*100</f>
        <v>35.126029785699558</v>
      </c>
      <c r="J16" s="123">
        <f>SUM(H16/G16)*100</f>
        <v>27.198804185351271</v>
      </c>
    </row>
    <row r="17" spans="1:10" x14ac:dyDescent="0.25">
      <c r="A17" s="8"/>
      <c r="B17" s="19"/>
      <c r="C17" s="9" t="s">
        <v>116</v>
      </c>
      <c r="D17" s="9" t="s">
        <v>118</v>
      </c>
      <c r="E17" s="123">
        <v>12950.51</v>
      </c>
      <c r="F17" s="123">
        <v>16725</v>
      </c>
      <c r="G17" s="340">
        <v>16725</v>
      </c>
      <c r="H17" s="340">
        <v>4549</v>
      </c>
      <c r="I17" s="123"/>
      <c r="J17" s="123"/>
    </row>
    <row r="18" spans="1:10" ht="38.25" x14ac:dyDescent="0.25">
      <c r="A18" s="8"/>
      <c r="B18" s="19">
        <v>66</v>
      </c>
      <c r="C18" s="9"/>
      <c r="D18" s="13" t="s">
        <v>120</v>
      </c>
      <c r="E18" s="123">
        <f>SUM(E19)</f>
        <v>5486.32</v>
      </c>
      <c r="F18" s="123">
        <f t="shared" ref="F18:G18" si="9">SUM(F19)</f>
        <v>10950</v>
      </c>
      <c r="G18" s="340">
        <f t="shared" si="9"/>
        <v>10950</v>
      </c>
      <c r="H18" s="340">
        <f>SUM(H19:H20)</f>
        <v>4383.83</v>
      </c>
      <c r="I18" s="123">
        <f>SUM(H18/E18)*100</f>
        <v>79.904744892751438</v>
      </c>
      <c r="J18" s="123">
        <f>SUM(H18/G18)*100</f>
        <v>40.034977168949773</v>
      </c>
    </row>
    <row r="19" spans="1:10" x14ac:dyDescent="0.25">
      <c r="A19" s="8"/>
      <c r="B19" s="19"/>
      <c r="C19" s="9" t="s">
        <v>119</v>
      </c>
      <c r="D19" s="9" t="s">
        <v>121</v>
      </c>
      <c r="E19" s="123">
        <v>5486.32</v>
      </c>
      <c r="F19" s="123">
        <v>10950</v>
      </c>
      <c r="G19" s="340">
        <v>10950</v>
      </c>
      <c r="H19" s="340">
        <v>3603.83</v>
      </c>
      <c r="I19" s="340">
        <f t="shared" ref="I19" si="10">SUM(H19/E19)*100</f>
        <v>65.687564706397012</v>
      </c>
      <c r="J19" s="340">
        <f t="shared" ref="J19" si="11">SUM(H19/G19)*100</f>
        <v>32.911689497716893</v>
      </c>
    </row>
    <row r="20" spans="1:10" s="304" customFormat="1" x14ac:dyDescent="0.25">
      <c r="A20" s="8"/>
      <c r="B20" s="19"/>
      <c r="C20" s="9" t="s">
        <v>274</v>
      </c>
      <c r="D20" s="9" t="s">
        <v>275</v>
      </c>
      <c r="E20" s="340">
        <v>0</v>
      </c>
      <c r="F20" s="340">
        <v>0</v>
      </c>
      <c r="G20" s="340">
        <v>0</v>
      </c>
      <c r="H20" s="340">
        <v>780</v>
      </c>
      <c r="I20" s="340">
        <v>0</v>
      </c>
      <c r="J20" s="340">
        <v>0</v>
      </c>
    </row>
    <row r="21" spans="1:10" ht="38.25" x14ac:dyDescent="0.25">
      <c r="A21" s="8"/>
      <c r="B21" s="8">
        <v>67</v>
      </c>
      <c r="C21" s="9"/>
      <c r="D21" s="11" t="s">
        <v>44</v>
      </c>
      <c r="E21" s="123">
        <f>SUM(E22:E24)</f>
        <v>139079.48000000001</v>
      </c>
      <c r="F21" s="123">
        <f t="shared" ref="F21" si="12">SUM(F22:F24)</f>
        <v>478065</v>
      </c>
      <c r="G21" s="340">
        <f t="shared" ref="G21" si="13">SUM(G22:G24)</f>
        <v>503065</v>
      </c>
      <c r="H21" s="340">
        <f>SUM(H22:H24)</f>
        <v>146660.70000000001</v>
      </c>
      <c r="I21" s="123">
        <f>SUM(H21/E21)*100</f>
        <v>105.45099823496609</v>
      </c>
      <c r="J21" s="123">
        <f>SUM(H21/G21)*100</f>
        <v>29.153429477304126</v>
      </c>
    </row>
    <row r="22" spans="1:10" ht="25.5" x14ac:dyDescent="0.25">
      <c r="A22" s="8"/>
      <c r="B22" s="8"/>
      <c r="C22" s="9" t="s">
        <v>115</v>
      </c>
      <c r="D22" s="13" t="s">
        <v>45</v>
      </c>
      <c r="E22" s="123">
        <v>139079.48000000001</v>
      </c>
      <c r="F22" s="123">
        <v>478065</v>
      </c>
      <c r="G22" s="340">
        <v>503065</v>
      </c>
      <c r="H22" s="340">
        <v>146660.70000000001</v>
      </c>
      <c r="I22" s="123"/>
      <c r="J22" s="123"/>
    </row>
    <row r="23" spans="1:10" x14ac:dyDescent="0.25">
      <c r="A23" s="8"/>
      <c r="B23" s="8"/>
      <c r="C23" s="9" t="s">
        <v>122</v>
      </c>
      <c r="D23" s="13" t="s">
        <v>83</v>
      </c>
      <c r="E23" s="123">
        <v>0</v>
      </c>
      <c r="F23" s="123">
        <v>0</v>
      </c>
      <c r="G23" s="340">
        <v>0</v>
      </c>
      <c r="H23" s="340">
        <v>0</v>
      </c>
      <c r="I23" s="123"/>
      <c r="J23" s="123"/>
    </row>
    <row r="24" spans="1:10" x14ac:dyDescent="0.25">
      <c r="A24" s="8"/>
      <c r="B24" s="8"/>
      <c r="C24" s="9" t="s">
        <v>175</v>
      </c>
      <c r="D24" s="13" t="s">
        <v>167</v>
      </c>
      <c r="E24" s="123">
        <v>0</v>
      </c>
      <c r="F24" s="123">
        <v>0</v>
      </c>
      <c r="G24" s="340">
        <v>0</v>
      </c>
      <c r="H24" s="340">
        <v>0</v>
      </c>
      <c r="I24" s="123"/>
      <c r="J24" s="123"/>
    </row>
    <row r="25" spans="1:10" ht="25.5" x14ac:dyDescent="0.25">
      <c r="A25" s="10">
        <v>7</v>
      </c>
      <c r="B25" s="10"/>
      <c r="C25" s="10"/>
      <c r="D25" s="17" t="s">
        <v>14</v>
      </c>
      <c r="E25" s="123">
        <f>SUM(E26)</f>
        <v>13370.51</v>
      </c>
      <c r="F25" s="123">
        <f>SUM(F26)</f>
        <v>0</v>
      </c>
      <c r="G25" s="340">
        <f>SUM(G26)</f>
        <v>0</v>
      </c>
      <c r="H25" s="340">
        <f>SUM(H26)</f>
        <v>0</v>
      </c>
      <c r="I25" s="123"/>
      <c r="J25" s="123"/>
    </row>
    <row r="26" spans="1:10" ht="38.25" x14ac:dyDescent="0.25">
      <c r="A26" s="11"/>
      <c r="B26" s="11">
        <v>72</v>
      </c>
      <c r="C26" s="11"/>
      <c r="D26" s="18" t="s">
        <v>42</v>
      </c>
      <c r="E26" s="123">
        <v>13370.51</v>
      </c>
      <c r="F26" s="123">
        <v>0</v>
      </c>
      <c r="G26" s="340">
        <v>0</v>
      </c>
      <c r="H26" s="340">
        <v>0</v>
      </c>
      <c r="I26" s="123">
        <v>0</v>
      </c>
      <c r="J26" s="123">
        <v>0</v>
      </c>
    </row>
    <row r="27" spans="1:10" x14ac:dyDescent="0.25">
      <c r="A27" s="7">
        <v>9</v>
      </c>
      <c r="B27" s="11"/>
      <c r="C27" s="9"/>
      <c r="D27" s="9" t="s">
        <v>241</v>
      </c>
      <c r="E27" s="123"/>
      <c r="F27" s="149"/>
      <c r="G27" s="149"/>
      <c r="H27" s="149"/>
      <c r="I27" s="149"/>
      <c r="J27" s="149"/>
    </row>
    <row r="28" spans="1:10" x14ac:dyDescent="0.25">
      <c r="A28" s="11"/>
      <c r="B28" s="11">
        <v>92</v>
      </c>
      <c r="C28" s="9"/>
      <c r="D28" s="248" t="s">
        <v>242</v>
      </c>
      <c r="E28" s="123">
        <v>93.22</v>
      </c>
      <c r="F28" s="149"/>
      <c r="G28" s="149"/>
      <c r="H28" s="149"/>
      <c r="I28" s="149"/>
      <c r="J28" s="149"/>
    </row>
    <row r="30" spans="1:10" ht="15.75" x14ac:dyDescent="0.25">
      <c r="A30" s="431" t="s">
        <v>15</v>
      </c>
      <c r="B30" s="445"/>
      <c r="C30" s="445"/>
      <c r="D30" s="445"/>
      <c r="E30" s="445"/>
      <c r="F30" s="445"/>
      <c r="G30" s="293"/>
      <c r="H30" s="293"/>
      <c r="I30" s="244"/>
      <c r="J30" s="244"/>
    </row>
    <row r="31" spans="1:10" ht="25.5" x14ac:dyDescent="0.25">
      <c r="A31" s="16" t="s">
        <v>9</v>
      </c>
      <c r="B31" s="15" t="s">
        <v>10</v>
      </c>
      <c r="C31" s="15" t="s">
        <v>11</v>
      </c>
      <c r="D31" s="15" t="s">
        <v>16</v>
      </c>
      <c r="E31" s="288" t="s">
        <v>271</v>
      </c>
      <c r="F31" s="246" t="s">
        <v>243</v>
      </c>
      <c r="G31" s="246" t="s">
        <v>272</v>
      </c>
      <c r="H31" s="288" t="s">
        <v>273</v>
      </c>
      <c r="I31" s="246" t="s">
        <v>260</v>
      </c>
      <c r="J31" s="246" t="s">
        <v>261</v>
      </c>
    </row>
    <row r="32" spans="1:10" x14ac:dyDescent="0.25">
      <c r="A32" s="16"/>
      <c r="B32" s="15"/>
      <c r="C32" s="15"/>
      <c r="D32" s="15" t="s">
        <v>127</v>
      </c>
      <c r="E32" s="144">
        <f>SUM(E33+E61)</f>
        <v>1065989.42</v>
      </c>
      <c r="F32" s="144">
        <f>SUM(F33+F61)</f>
        <v>2285188</v>
      </c>
      <c r="G32" s="144">
        <f>SUM(G33+G61)</f>
        <v>2310188</v>
      </c>
      <c r="H32" s="144">
        <f>SUM(H33+H61)</f>
        <v>1033987.6300000001</v>
      </c>
      <c r="I32" s="144">
        <f>SUM(H32/E32)*100</f>
        <v>96.997926114501226</v>
      </c>
      <c r="J32" s="144">
        <f>SUM(H32/G32)*100</f>
        <v>44.757726643892191</v>
      </c>
    </row>
    <row r="33" spans="1:15" s="177" customFormat="1" ht="15.75" customHeight="1" x14ac:dyDescent="0.25">
      <c r="A33" s="7">
        <v>3</v>
      </c>
      <c r="B33" s="7"/>
      <c r="C33" s="7"/>
      <c r="D33" s="7" t="s">
        <v>17</v>
      </c>
      <c r="E33" s="175">
        <f>SUM(E34+E39+E47+E52+E55+E59)</f>
        <v>1053543.2</v>
      </c>
      <c r="F33" s="175">
        <f>SUM(F34+F39+F47+F52+F55+F59)</f>
        <v>2051288</v>
      </c>
      <c r="G33" s="175">
        <f>SUM(G34+G39+G47+G52+G55+G59)</f>
        <v>2051288</v>
      </c>
      <c r="H33" s="175">
        <f>SUM(H34+H39+H47+H52+H55+H59)</f>
        <v>972985.32000000007</v>
      </c>
      <c r="I33" s="175">
        <f>SUM(H33/E33)*100</f>
        <v>92.35362346793184</v>
      </c>
      <c r="J33" s="249">
        <f>SUM(H33/G33)*100</f>
        <v>47.432896794599301</v>
      </c>
    </row>
    <row r="34" spans="1:15" ht="15.75" customHeight="1" x14ac:dyDescent="0.25">
      <c r="A34" s="7"/>
      <c r="B34" s="7">
        <v>31</v>
      </c>
      <c r="C34" s="11"/>
      <c r="D34" s="7" t="s">
        <v>18</v>
      </c>
      <c r="E34" s="175">
        <f t="shared" ref="E34" si="14">SUM(E35:E38)</f>
        <v>863808.41999999993</v>
      </c>
      <c r="F34" s="175">
        <f>SUM(F35:F38)</f>
        <v>1714214</v>
      </c>
      <c r="G34" s="175">
        <f>SUM(G35:G38)</f>
        <v>1714214</v>
      </c>
      <c r="H34" s="175">
        <f>SUM(H35:H38)</f>
        <v>809297.39</v>
      </c>
      <c r="I34" s="249">
        <f>SUM(H34/E34)*100</f>
        <v>93.689453733271094</v>
      </c>
      <c r="J34" s="249">
        <f>SUM(H34/G34)*100</f>
        <v>47.210989409723645</v>
      </c>
    </row>
    <row r="35" spans="1:15" x14ac:dyDescent="0.25">
      <c r="A35" s="8"/>
      <c r="B35" s="8"/>
      <c r="C35" s="9" t="s">
        <v>115</v>
      </c>
      <c r="D35" s="9" t="s">
        <v>13</v>
      </c>
      <c r="E35" s="123">
        <v>62789.47</v>
      </c>
      <c r="F35" s="123">
        <v>44150</v>
      </c>
      <c r="G35" s="340">
        <v>44150</v>
      </c>
      <c r="H35" s="340">
        <v>16197.21</v>
      </c>
      <c r="I35" s="250"/>
      <c r="J35" s="250"/>
    </row>
    <row r="36" spans="1:15" x14ac:dyDescent="0.25">
      <c r="A36" s="8"/>
      <c r="B36" s="8"/>
      <c r="C36" s="9" t="s">
        <v>115</v>
      </c>
      <c r="D36" s="9" t="s">
        <v>252</v>
      </c>
      <c r="E36" s="123">
        <v>0</v>
      </c>
      <c r="F36" s="123">
        <v>18860</v>
      </c>
      <c r="G36" s="340">
        <v>18860</v>
      </c>
      <c r="H36" s="340">
        <v>6914.95</v>
      </c>
      <c r="I36" s="250"/>
      <c r="J36" s="250"/>
    </row>
    <row r="37" spans="1:15" x14ac:dyDescent="0.25">
      <c r="A37" s="8"/>
      <c r="B37" s="8"/>
      <c r="C37" s="9" t="s">
        <v>253</v>
      </c>
      <c r="D37" s="9" t="s">
        <v>254</v>
      </c>
      <c r="E37" s="123">
        <v>0</v>
      </c>
      <c r="F37" s="123">
        <v>106830</v>
      </c>
      <c r="G37" s="340">
        <v>106830</v>
      </c>
      <c r="H37" s="340">
        <v>39184.730000000003</v>
      </c>
      <c r="I37" s="250"/>
      <c r="J37" s="250"/>
    </row>
    <row r="38" spans="1:15" x14ac:dyDescent="0.25">
      <c r="A38" s="8"/>
      <c r="B38" s="8"/>
      <c r="C38" s="9" t="s">
        <v>123</v>
      </c>
      <c r="D38" s="9" t="s">
        <v>124</v>
      </c>
      <c r="E38" s="123">
        <v>801018.95</v>
      </c>
      <c r="F38" s="123">
        <v>1544374</v>
      </c>
      <c r="G38" s="340">
        <v>1544374</v>
      </c>
      <c r="H38" s="340">
        <v>747000.5</v>
      </c>
      <c r="I38" s="123"/>
      <c r="J38" s="123"/>
    </row>
    <row r="39" spans="1:15" s="177" customFormat="1" x14ac:dyDescent="0.25">
      <c r="A39" s="19"/>
      <c r="B39" s="19">
        <v>32</v>
      </c>
      <c r="C39" s="176"/>
      <c r="D39" s="19" t="s">
        <v>35</v>
      </c>
      <c r="E39" s="175">
        <f>SUM(E40:E46)</f>
        <v>186324.53</v>
      </c>
      <c r="F39" s="175">
        <f>SUM(F40:F46)</f>
        <v>291524</v>
      </c>
      <c r="G39" s="175">
        <f>SUM(G40:G46)</f>
        <v>291524</v>
      </c>
      <c r="H39" s="175">
        <f>SUM(H40:H46)</f>
        <v>157905.13</v>
      </c>
      <c r="I39" s="249">
        <f>SUM(H39/E39)*100</f>
        <v>84.747365255664405</v>
      </c>
      <c r="J39" s="249">
        <f>SUM(H39/G39)*100</f>
        <v>54.165396331005347</v>
      </c>
    </row>
    <row r="40" spans="1:15" x14ac:dyDescent="0.25">
      <c r="A40" s="8"/>
      <c r="B40" s="8"/>
      <c r="C40" s="9" t="s">
        <v>115</v>
      </c>
      <c r="D40" s="9" t="s">
        <v>13</v>
      </c>
      <c r="E40" s="123">
        <v>73996.11</v>
      </c>
      <c r="F40" s="220">
        <v>75125</v>
      </c>
      <c r="G40" s="355">
        <v>75125</v>
      </c>
      <c r="H40" s="355">
        <v>51307.040000000001</v>
      </c>
      <c r="I40" s="123"/>
      <c r="J40" s="123"/>
    </row>
    <row r="41" spans="1:15" x14ac:dyDescent="0.25">
      <c r="A41" s="8"/>
      <c r="B41" s="8"/>
      <c r="C41" s="9" t="s">
        <v>115</v>
      </c>
      <c r="D41" s="9" t="s">
        <v>252</v>
      </c>
      <c r="E41" s="123">
        <v>0</v>
      </c>
      <c r="F41" s="123">
        <v>980</v>
      </c>
      <c r="G41" s="340">
        <v>980</v>
      </c>
      <c r="H41" s="340">
        <v>813.96</v>
      </c>
      <c r="I41" s="250"/>
      <c r="J41" s="250"/>
    </row>
    <row r="42" spans="1:15" x14ac:dyDescent="0.25">
      <c r="A42" s="8"/>
      <c r="B42" s="8"/>
      <c r="C42" s="9" t="s">
        <v>253</v>
      </c>
      <c r="D42" s="9" t="s">
        <v>254</v>
      </c>
      <c r="E42" s="123">
        <v>0</v>
      </c>
      <c r="F42" s="123">
        <v>5420</v>
      </c>
      <c r="G42" s="340">
        <v>5420</v>
      </c>
      <c r="H42" s="340">
        <v>4612.53</v>
      </c>
      <c r="I42" s="250"/>
      <c r="J42" s="250"/>
    </row>
    <row r="43" spans="1:15" x14ac:dyDescent="0.25">
      <c r="A43" s="8"/>
      <c r="B43" s="8"/>
      <c r="C43" s="9" t="s">
        <v>119</v>
      </c>
      <c r="D43" s="9" t="s">
        <v>39</v>
      </c>
      <c r="E43" s="123">
        <v>5209.97</v>
      </c>
      <c r="F43" s="123">
        <v>10800</v>
      </c>
      <c r="G43" s="340">
        <v>10800</v>
      </c>
      <c r="H43" s="340">
        <v>677.62</v>
      </c>
      <c r="I43" s="250"/>
      <c r="J43" s="250"/>
    </row>
    <row r="44" spans="1:15" x14ac:dyDescent="0.25">
      <c r="A44" s="8"/>
      <c r="B44" s="8"/>
      <c r="C44" s="9" t="s">
        <v>116</v>
      </c>
      <c r="D44" s="9" t="s">
        <v>118</v>
      </c>
      <c r="E44" s="123">
        <v>11455.47</v>
      </c>
      <c r="F44" s="123">
        <v>16725</v>
      </c>
      <c r="G44" s="340">
        <v>16725</v>
      </c>
      <c r="H44" s="340">
        <v>3893.82</v>
      </c>
      <c r="I44" s="250"/>
      <c r="J44" s="250"/>
      <c r="O44" s="177"/>
    </row>
    <row r="45" spans="1:15" x14ac:dyDescent="0.25">
      <c r="A45" s="8"/>
      <c r="B45" s="8"/>
      <c r="C45" s="9" t="s">
        <v>114</v>
      </c>
      <c r="D45" s="9" t="s">
        <v>124</v>
      </c>
      <c r="E45" s="123">
        <v>95662.98</v>
      </c>
      <c r="F45" s="123">
        <v>182474</v>
      </c>
      <c r="G45" s="340">
        <v>182474</v>
      </c>
      <c r="H45" s="340">
        <v>95820.160000000003</v>
      </c>
      <c r="I45" s="250"/>
      <c r="J45" s="250"/>
      <c r="K45" s="177"/>
      <c r="L45" s="177"/>
      <c r="M45" s="177"/>
      <c r="N45" s="177"/>
    </row>
    <row r="46" spans="1:15" s="304" customFormat="1" x14ac:dyDescent="0.25">
      <c r="A46" s="8"/>
      <c r="B46" s="8"/>
      <c r="C46" s="9" t="s">
        <v>274</v>
      </c>
      <c r="D46" s="9" t="s">
        <v>275</v>
      </c>
      <c r="E46" s="340">
        <v>0</v>
      </c>
      <c r="F46" s="340">
        <v>0</v>
      </c>
      <c r="G46" s="340">
        <v>0</v>
      </c>
      <c r="H46" s="340">
        <v>780</v>
      </c>
      <c r="I46" s="250"/>
      <c r="J46" s="250"/>
      <c r="K46" s="177"/>
      <c r="L46" s="177"/>
      <c r="M46" s="177"/>
      <c r="N46" s="177"/>
    </row>
    <row r="47" spans="1:15" x14ac:dyDescent="0.25">
      <c r="A47" s="8"/>
      <c r="B47" s="19">
        <v>34</v>
      </c>
      <c r="C47" s="9"/>
      <c r="D47" s="176" t="s">
        <v>74</v>
      </c>
      <c r="E47" s="175">
        <f>SUM(E48:E51)</f>
        <v>722.2299999999999</v>
      </c>
      <c r="F47" s="175">
        <f>SUM(F48:F50)</f>
        <v>250</v>
      </c>
      <c r="G47" s="175">
        <f>SUM(G48:G50)</f>
        <v>250</v>
      </c>
      <c r="H47" s="175">
        <f>SUM(H48:H51)</f>
        <v>81.680000000000007</v>
      </c>
      <c r="I47" s="249">
        <f>SUM(H47/E47)*100</f>
        <v>11.309416667820503</v>
      </c>
      <c r="J47" s="249">
        <f>SUM(H47/G47)*100</f>
        <v>32.672000000000004</v>
      </c>
    </row>
    <row r="48" spans="1:15" x14ac:dyDescent="0.25">
      <c r="A48" s="8"/>
      <c r="B48" s="19"/>
      <c r="C48" s="9" t="s">
        <v>115</v>
      </c>
      <c r="D48" s="9" t="s">
        <v>13</v>
      </c>
      <c r="E48" s="123">
        <v>658.3</v>
      </c>
      <c r="F48" s="123">
        <v>200</v>
      </c>
      <c r="G48" s="340">
        <v>200</v>
      </c>
      <c r="H48" s="340">
        <v>81.680000000000007</v>
      </c>
      <c r="I48" s="250"/>
      <c r="J48" s="250"/>
    </row>
    <row r="49" spans="1:15" x14ac:dyDescent="0.25">
      <c r="A49" s="8"/>
      <c r="B49" s="19"/>
      <c r="C49" s="9" t="s">
        <v>119</v>
      </c>
      <c r="D49" s="9" t="s">
        <v>39</v>
      </c>
      <c r="E49" s="123">
        <v>63.93</v>
      </c>
      <c r="F49" s="123">
        <v>50</v>
      </c>
      <c r="G49" s="340">
        <v>50</v>
      </c>
      <c r="H49" s="340">
        <v>0</v>
      </c>
      <c r="I49" s="250"/>
      <c r="J49" s="250"/>
    </row>
    <row r="50" spans="1:15" x14ac:dyDescent="0.25">
      <c r="A50" s="8"/>
      <c r="B50" s="19"/>
      <c r="C50" s="9" t="s">
        <v>116</v>
      </c>
      <c r="D50" s="9" t="s">
        <v>118</v>
      </c>
      <c r="E50" s="123">
        <v>0</v>
      </c>
      <c r="F50" s="123">
        <v>0</v>
      </c>
      <c r="G50" s="340">
        <v>0</v>
      </c>
      <c r="H50" s="340">
        <v>0</v>
      </c>
      <c r="I50" s="250"/>
      <c r="J50" s="250"/>
    </row>
    <row r="51" spans="1:15" x14ac:dyDescent="0.25">
      <c r="A51" s="8"/>
      <c r="B51" s="19"/>
      <c r="C51" s="9" t="s">
        <v>114</v>
      </c>
      <c r="D51" s="9" t="s">
        <v>124</v>
      </c>
      <c r="E51" s="123">
        <v>0</v>
      </c>
      <c r="F51" s="123">
        <v>0</v>
      </c>
      <c r="G51" s="340">
        <v>0</v>
      </c>
      <c r="H51" s="340">
        <v>0</v>
      </c>
      <c r="I51" s="250"/>
      <c r="J51" s="250"/>
      <c r="K51" s="177"/>
      <c r="L51" s="177"/>
      <c r="M51" s="177"/>
    </row>
    <row r="52" spans="1:15" ht="23.25" customHeight="1" x14ac:dyDescent="0.25">
      <c r="A52" s="8"/>
      <c r="B52" s="19">
        <v>36</v>
      </c>
      <c r="C52" s="9"/>
      <c r="D52" s="178" t="s">
        <v>178</v>
      </c>
      <c r="E52" s="175">
        <f>SUM(E53:E54)</f>
        <v>37.5</v>
      </c>
      <c r="F52" s="175">
        <f t="shared" ref="F52" si="15">SUM(F53:F54)</f>
        <v>150</v>
      </c>
      <c r="G52" s="175">
        <f t="shared" ref="G52" si="16">SUM(G53:G54)</f>
        <v>150</v>
      </c>
      <c r="H52" s="175">
        <f>M52</f>
        <v>0</v>
      </c>
      <c r="I52" s="175">
        <v>0</v>
      </c>
      <c r="J52" s="175">
        <v>0</v>
      </c>
    </row>
    <row r="53" spans="1:15" ht="33.75" x14ac:dyDescent="0.25">
      <c r="A53" s="8"/>
      <c r="B53" s="19"/>
      <c r="C53" s="9" t="s">
        <v>116</v>
      </c>
      <c r="D53" s="267" t="s">
        <v>179</v>
      </c>
      <c r="E53" s="123">
        <v>0</v>
      </c>
      <c r="F53" s="123">
        <v>100</v>
      </c>
      <c r="G53" s="340">
        <v>100</v>
      </c>
      <c r="H53" s="340">
        <v>0</v>
      </c>
      <c r="I53" s="250"/>
      <c r="J53" s="250"/>
    </row>
    <row r="54" spans="1:15" ht="33.75" x14ac:dyDescent="0.25">
      <c r="A54" s="8"/>
      <c r="B54" s="19"/>
      <c r="C54" s="9" t="s">
        <v>119</v>
      </c>
      <c r="D54" s="267" t="s">
        <v>179</v>
      </c>
      <c r="E54" s="123">
        <v>37.5</v>
      </c>
      <c r="F54" s="123">
        <v>50</v>
      </c>
      <c r="G54" s="340">
        <v>50</v>
      </c>
      <c r="H54" s="340">
        <v>0</v>
      </c>
      <c r="I54" s="250"/>
      <c r="J54" s="250"/>
    </row>
    <row r="55" spans="1:15" s="177" customFormat="1" ht="31.5" x14ac:dyDescent="0.25">
      <c r="A55" s="19"/>
      <c r="B55" s="19">
        <v>37</v>
      </c>
      <c r="C55" s="176"/>
      <c r="D55" s="266" t="s">
        <v>125</v>
      </c>
      <c r="E55" s="175">
        <f t="shared" ref="E55:F55" si="17">SUM(E56:E58)</f>
        <v>1930</v>
      </c>
      <c r="F55" s="175">
        <f t="shared" si="17"/>
        <v>44400</v>
      </c>
      <c r="G55" s="175">
        <f t="shared" ref="G55" si="18">SUM(G56:G58)</f>
        <v>44400</v>
      </c>
      <c r="H55" s="175">
        <f>SUM(H56:H58)</f>
        <v>5025.6000000000004</v>
      </c>
      <c r="I55" s="175">
        <f>SUM(H55/E55)*100</f>
        <v>260.3937823834197</v>
      </c>
      <c r="J55" s="175">
        <f>SUM(H55/G55)*100</f>
        <v>11.31891891891892</v>
      </c>
      <c r="K55"/>
      <c r="L55"/>
      <c r="M55"/>
      <c r="N55"/>
      <c r="O55"/>
    </row>
    <row r="56" spans="1:15" x14ac:dyDescent="0.25">
      <c r="A56" s="8"/>
      <c r="B56" s="8"/>
      <c r="C56" s="9" t="s">
        <v>123</v>
      </c>
      <c r="D56" s="13" t="s">
        <v>124</v>
      </c>
      <c r="E56" s="123">
        <v>0</v>
      </c>
      <c r="F56" s="123">
        <v>39900</v>
      </c>
      <c r="G56" s="340">
        <v>39900</v>
      </c>
      <c r="H56" s="340">
        <v>0</v>
      </c>
      <c r="I56" s="250"/>
      <c r="J56" s="250"/>
    </row>
    <row r="57" spans="1:15" x14ac:dyDescent="0.25">
      <c r="A57" s="8"/>
      <c r="B57" s="19"/>
      <c r="C57" s="9" t="s">
        <v>122</v>
      </c>
      <c r="D57" s="9" t="s">
        <v>83</v>
      </c>
      <c r="E57" s="123">
        <v>0</v>
      </c>
      <c r="F57" s="123">
        <v>0</v>
      </c>
      <c r="G57" s="340">
        <v>0</v>
      </c>
      <c r="H57" s="340">
        <v>0</v>
      </c>
      <c r="I57" s="250"/>
      <c r="J57" s="250"/>
    </row>
    <row r="58" spans="1:15" x14ac:dyDescent="0.25">
      <c r="A58" s="8"/>
      <c r="B58" s="19"/>
      <c r="C58" s="9" t="s">
        <v>115</v>
      </c>
      <c r="D58" s="9" t="s">
        <v>13</v>
      </c>
      <c r="E58" s="123">
        <v>1930</v>
      </c>
      <c r="F58" s="123">
        <v>4500</v>
      </c>
      <c r="G58" s="340">
        <v>4500</v>
      </c>
      <c r="H58" s="340">
        <v>5025.6000000000004</v>
      </c>
      <c r="I58" s="250"/>
      <c r="J58" s="250"/>
    </row>
    <row r="59" spans="1:15" x14ac:dyDescent="0.25">
      <c r="A59" s="19"/>
      <c r="B59" s="19">
        <v>38</v>
      </c>
      <c r="C59" s="176"/>
      <c r="D59" s="176" t="s">
        <v>109</v>
      </c>
      <c r="E59" s="175">
        <f t="shared" ref="E59:G59" si="19">SUM(E60)</f>
        <v>720.52</v>
      </c>
      <c r="F59" s="175">
        <f t="shared" si="19"/>
        <v>750</v>
      </c>
      <c r="G59" s="175">
        <f t="shared" si="19"/>
        <v>750</v>
      </c>
      <c r="H59" s="175">
        <f>SUM(H60)</f>
        <v>675.52</v>
      </c>
      <c r="I59" s="175">
        <f>SUM(H59/E59)*100</f>
        <v>93.754510631210792</v>
      </c>
      <c r="J59" s="175">
        <f>SUM(H59/G59)*100</f>
        <v>90.069333333333333</v>
      </c>
    </row>
    <row r="60" spans="1:15" x14ac:dyDescent="0.25">
      <c r="A60" s="8"/>
      <c r="B60" s="19"/>
      <c r="C60" s="9" t="s">
        <v>123</v>
      </c>
      <c r="D60" s="9" t="s">
        <v>118</v>
      </c>
      <c r="E60" s="123">
        <v>720.52</v>
      </c>
      <c r="F60" s="123">
        <v>750</v>
      </c>
      <c r="G60" s="340">
        <v>750</v>
      </c>
      <c r="H60" s="340">
        <v>675.52</v>
      </c>
      <c r="I60" s="250"/>
      <c r="J60" s="250"/>
    </row>
    <row r="61" spans="1:15" s="177" customFormat="1" ht="25.5" x14ac:dyDescent="0.25">
      <c r="A61" s="10">
        <v>4</v>
      </c>
      <c r="B61" s="10"/>
      <c r="C61" s="10"/>
      <c r="D61" s="17" t="s">
        <v>19</v>
      </c>
      <c r="E61" s="175">
        <f>SUM(E62+E68)</f>
        <v>12446.22</v>
      </c>
      <c r="F61" s="175">
        <f t="shared" ref="F61" si="20">SUM(F62+F68)</f>
        <v>233900</v>
      </c>
      <c r="G61" s="175">
        <f t="shared" ref="G61" si="21">SUM(G62+G68)</f>
        <v>258900</v>
      </c>
      <c r="H61" s="175">
        <f>SUM(H62+H68)</f>
        <v>61002.31</v>
      </c>
      <c r="I61" s="175">
        <f>SUM(H61/E61)*100</f>
        <v>490.12720327938928</v>
      </c>
      <c r="J61" s="175">
        <f>SUM(H61/G61)*100</f>
        <v>23.562112784859018</v>
      </c>
    </row>
    <row r="62" spans="1:15" ht="22.5" x14ac:dyDescent="0.25">
      <c r="A62" s="11"/>
      <c r="B62" s="7">
        <v>42</v>
      </c>
      <c r="C62" s="11"/>
      <c r="D62" s="265" t="s">
        <v>46</v>
      </c>
      <c r="E62" s="175">
        <f>SUM(E63:E67)</f>
        <v>12446.22</v>
      </c>
      <c r="F62" s="175">
        <f>SUM(F63:F67)</f>
        <v>33400</v>
      </c>
      <c r="G62" s="175">
        <f>SUM(G63:G67)</f>
        <v>33400</v>
      </c>
      <c r="H62" s="175">
        <f>SUM(H63:H67)</f>
        <v>10443.640000000001</v>
      </c>
      <c r="I62" s="251">
        <f>SUM(H62/E62)*100</f>
        <v>83.910134964672025</v>
      </c>
      <c r="J62" s="251">
        <f>SUM(H62/G62)*100</f>
        <v>31.268383233532937</v>
      </c>
    </row>
    <row r="63" spans="1:15" x14ac:dyDescent="0.25">
      <c r="A63" s="11"/>
      <c r="B63" s="11"/>
      <c r="C63" s="9" t="s">
        <v>115</v>
      </c>
      <c r="D63" s="9" t="s">
        <v>13</v>
      </c>
      <c r="E63" s="123">
        <v>9206.1299999999992</v>
      </c>
      <c r="F63" s="123">
        <v>21500</v>
      </c>
      <c r="G63" s="340">
        <v>21500</v>
      </c>
      <c r="H63" s="340">
        <v>8846.24</v>
      </c>
      <c r="I63" s="250"/>
      <c r="J63" s="250"/>
    </row>
    <row r="64" spans="1:15" x14ac:dyDescent="0.25">
      <c r="A64" s="11"/>
      <c r="B64" s="11"/>
      <c r="C64" s="9" t="s">
        <v>116</v>
      </c>
      <c r="D64" s="9" t="s">
        <v>118</v>
      </c>
      <c r="E64" s="123">
        <v>0</v>
      </c>
      <c r="F64" s="123">
        <v>0</v>
      </c>
      <c r="G64" s="340">
        <v>0</v>
      </c>
      <c r="H64" s="340">
        <v>0</v>
      </c>
      <c r="I64" s="250"/>
      <c r="J64" s="250"/>
    </row>
    <row r="65" spans="1:10" x14ac:dyDescent="0.25">
      <c r="A65" s="11"/>
      <c r="B65" s="11"/>
      <c r="C65" s="9" t="s">
        <v>123</v>
      </c>
      <c r="D65" s="9" t="s">
        <v>124</v>
      </c>
      <c r="E65" s="123">
        <v>3215.25</v>
      </c>
      <c r="F65" s="123">
        <v>11800</v>
      </c>
      <c r="G65" s="340">
        <v>11800</v>
      </c>
      <c r="H65" s="340">
        <v>1589.96</v>
      </c>
      <c r="I65" s="250"/>
      <c r="J65" s="250"/>
    </row>
    <row r="66" spans="1:10" x14ac:dyDescent="0.25">
      <c r="A66" s="11"/>
      <c r="B66" s="11"/>
      <c r="C66" s="9" t="s">
        <v>175</v>
      </c>
      <c r="D66" s="9" t="s">
        <v>167</v>
      </c>
      <c r="E66" s="123">
        <v>0</v>
      </c>
      <c r="F66" s="123">
        <v>0</v>
      </c>
      <c r="G66" s="340">
        <v>0</v>
      </c>
      <c r="H66" s="340">
        <v>0</v>
      </c>
      <c r="I66" s="250"/>
      <c r="J66" s="250"/>
    </row>
    <row r="67" spans="1:10" x14ac:dyDescent="0.25">
      <c r="A67" s="11"/>
      <c r="B67" s="11"/>
      <c r="C67" s="9" t="s">
        <v>119</v>
      </c>
      <c r="D67" s="9" t="s">
        <v>39</v>
      </c>
      <c r="E67" s="123">
        <v>24.84</v>
      </c>
      <c r="F67" s="123">
        <v>100</v>
      </c>
      <c r="G67" s="340">
        <v>100</v>
      </c>
      <c r="H67" s="340">
        <v>7.44</v>
      </c>
      <c r="I67" s="250"/>
      <c r="J67" s="250"/>
    </row>
    <row r="68" spans="1:10" ht="25.5" x14ac:dyDescent="0.25">
      <c r="A68" s="11"/>
      <c r="B68" s="7">
        <v>45</v>
      </c>
      <c r="C68" s="11"/>
      <c r="D68" s="18" t="s">
        <v>19</v>
      </c>
      <c r="E68" s="123">
        <f t="shared" ref="E68" si="22">SUM(E69)</f>
        <v>0</v>
      </c>
      <c r="F68" s="175">
        <f>SUM(F69)</f>
        <v>200500</v>
      </c>
      <c r="G68" s="175">
        <f>SUM(G69)</f>
        <v>225500</v>
      </c>
      <c r="H68" s="175">
        <f>SUM(H69)</f>
        <v>50558.67</v>
      </c>
      <c r="I68" s="400" t="e">
        <f>SUM(H68/E68)*100</f>
        <v>#DIV/0!</v>
      </c>
      <c r="J68" s="400">
        <f>SUM(H68/G68)*100</f>
        <v>22.420696230598669</v>
      </c>
    </row>
    <row r="69" spans="1:10" x14ac:dyDescent="0.25">
      <c r="A69" s="11"/>
      <c r="B69" s="11"/>
      <c r="C69" s="9" t="s">
        <v>115</v>
      </c>
      <c r="D69" s="9" t="s">
        <v>13</v>
      </c>
      <c r="E69" s="123">
        <v>0</v>
      </c>
      <c r="F69" s="123">
        <v>200500</v>
      </c>
      <c r="G69" s="340">
        <v>225500</v>
      </c>
      <c r="H69" s="340">
        <v>50558.67</v>
      </c>
      <c r="I69" s="250"/>
      <c r="J69" s="250"/>
    </row>
    <row r="70" spans="1:10" x14ac:dyDescent="0.25">
      <c r="F70" s="103"/>
      <c r="G70" s="103"/>
      <c r="H70" s="103"/>
      <c r="I70" s="103"/>
    </row>
    <row r="71" spans="1:10" x14ac:dyDescent="0.25">
      <c r="F71" s="103"/>
      <c r="G71" s="103"/>
      <c r="H71" s="103"/>
      <c r="I71" s="103"/>
    </row>
    <row r="72" spans="1:10" x14ac:dyDescent="0.25">
      <c r="F72" s="103"/>
      <c r="G72" s="103"/>
      <c r="H72" s="103"/>
      <c r="I72" s="103"/>
    </row>
  </sheetData>
  <mergeCells count="5">
    <mergeCell ref="A6:F6"/>
    <mergeCell ref="A30:F30"/>
    <mergeCell ref="A3:F3"/>
    <mergeCell ref="A1:K1"/>
    <mergeCell ref="A5:J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F09C-FB52-4476-9DE6-E5539C0E2034}">
  <dimension ref="A1:L41"/>
  <sheetViews>
    <sheetView workbookViewId="0">
      <selection activeCell="A25" sqref="A25:H37"/>
    </sheetView>
  </sheetViews>
  <sheetFormatPr defaultRowHeight="15" x14ac:dyDescent="0.25"/>
  <cols>
    <col min="1" max="1" width="7.140625" style="403" customWidth="1"/>
    <col min="2" max="2" width="28.7109375" style="403" customWidth="1"/>
    <col min="3" max="3" width="15.7109375" style="403" customWidth="1"/>
    <col min="4" max="4" width="14.42578125" style="404" customWidth="1"/>
    <col min="5" max="5" width="15" style="403" customWidth="1"/>
    <col min="6" max="6" width="15.42578125" style="403" customWidth="1"/>
    <col min="7" max="7" width="13" style="403" customWidth="1"/>
    <col min="8" max="8" width="12.85546875" style="403" customWidth="1"/>
    <col min="9" max="11" width="16.28515625" style="403" customWidth="1"/>
    <col min="12" max="16384" width="9.140625" style="403"/>
  </cols>
  <sheetData>
    <row r="1" spans="1:12" ht="42" customHeight="1" x14ac:dyDescent="0.25">
      <c r="A1" s="424"/>
      <c r="B1" s="431" t="s">
        <v>305</v>
      </c>
      <c r="C1" s="447"/>
      <c r="D1" s="447"/>
      <c r="E1" s="447"/>
      <c r="F1" s="447"/>
      <c r="G1" s="447"/>
      <c r="H1" s="447"/>
      <c r="I1" s="424"/>
      <c r="J1" s="424"/>
      <c r="K1" s="424"/>
      <c r="L1" s="424"/>
    </row>
    <row r="2" spans="1:12" ht="18" customHeight="1" x14ac:dyDescent="0.2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2" ht="15.75" x14ac:dyDescent="0.25">
      <c r="A3" s="431" t="s">
        <v>32</v>
      </c>
      <c r="B3" s="431"/>
      <c r="C3" s="431"/>
      <c r="D3" s="431"/>
      <c r="E3" s="431"/>
      <c r="F3" s="431"/>
      <c r="G3" s="437"/>
      <c r="H3" s="402"/>
      <c r="I3" s="402"/>
      <c r="J3" s="402"/>
      <c r="K3" s="402"/>
    </row>
    <row r="4" spans="1:12" ht="18" x14ac:dyDescent="0.25">
      <c r="A4" s="305"/>
      <c r="B4" s="305"/>
      <c r="C4" s="305"/>
      <c r="D4" s="305"/>
      <c r="E4" s="305"/>
      <c r="F4" s="305"/>
      <c r="G4" s="306"/>
      <c r="H4" s="306"/>
      <c r="I4" s="306"/>
      <c r="J4" s="306"/>
      <c r="K4" s="306"/>
    </row>
    <row r="5" spans="1:12" ht="18" customHeight="1" x14ac:dyDescent="0.25">
      <c r="A5" s="431" t="s">
        <v>284</v>
      </c>
      <c r="B5" s="432"/>
      <c r="C5" s="432"/>
      <c r="D5" s="432"/>
      <c r="E5" s="432"/>
      <c r="F5" s="432"/>
      <c r="G5" s="432"/>
      <c r="H5" s="401"/>
      <c r="I5" s="401"/>
      <c r="J5" s="401"/>
      <c r="K5" s="401"/>
    </row>
    <row r="6" spans="1:12" ht="18" x14ac:dyDescent="0.25">
      <c r="A6" s="305"/>
      <c r="B6" s="305"/>
      <c r="C6" s="305"/>
      <c r="D6" s="305"/>
      <c r="E6" s="305"/>
      <c r="F6" s="305"/>
      <c r="G6" s="306"/>
      <c r="H6" s="306"/>
      <c r="I6" s="306"/>
      <c r="J6" s="306"/>
      <c r="K6" s="306"/>
    </row>
    <row r="7" spans="1:12" ht="18" x14ac:dyDescent="0.25">
      <c r="A7" s="177" t="s">
        <v>285</v>
      </c>
      <c r="B7" s="305"/>
      <c r="C7" s="305"/>
      <c r="D7" s="305"/>
      <c r="E7" s="305"/>
      <c r="F7" s="305"/>
      <c r="G7" s="306"/>
      <c r="H7" s="306"/>
      <c r="I7" s="306"/>
      <c r="J7" s="306"/>
      <c r="K7" s="306"/>
    </row>
    <row r="8" spans="1:12" x14ac:dyDescent="0.25">
      <c r="A8" s="404"/>
      <c r="B8" s="404"/>
      <c r="C8" s="404"/>
      <c r="E8" s="404"/>
      <c r="F8" s="404"/>
      <c r="G8" s="404"/>
      <c r="H8" s="404"/>
    </row>
    <row r="9" spans="1:12" ht="33.75" x14ac:dyDescent="0.25">
      <c r="A9" s="415" t="s">
        <v>11</v>
      </c>
      <c r="B9" s="415" t="s">
        <v>7</v>
      </c>
      <c r="C9" s="416" t="s">
        <v>271</v>
      </c>
      <c r="D9" s="416" t="s">
        <v>243</v>
      </c>
      <c r="E9" s="416" t="s">
        <v>272</v>
      </c>
      <c r="F9" s="246" t="s">
        <v>307</v>
      </c>
      <c r="G9" s="421" t="s">
        <v>260</v>
      </c>
      <c r="H9" s="421" t="s">
        <v>261</v>
      </c>
    </row>
    <row r="10" spans="1:12" x14ac:dyDescent="0.25">
      <c r="A10" s="409">
        <v>1</v>
      </c>
      <c r="B10" s="409">
        <v>2</v>
      </c>
      <c r="C10" s="409">
        <v>3</v>
      </c>
      <c r="D10" s="409">
        <v>4</v>
      </c>
      <c r="E10" s="409">
        <v>4</v>
      </c>
      <c r="F10" s="409">
        <v>5</v>
      </c>
      <c r="G10" s="409" t="s">
        <v>286</v>
      </c>
      <c r="H10" s="409" t="s">
        <v>287</v>
      </c>
    </row>
    <row r="11" spans="1:12" x14ac:dyDescent="0.25">
      <c r="A11" s="409"/>
      <c r="B11" s="409"/>
      <c r="C11" s="412" t="s">
        <v>288</v>
      </c>
      <c r="D11" s="412" t="s">
        <v>288</v>
      </c>
      <c r="E11" s="412" t="s">
        <v>288</v>
      </c>
      <c r="F11" s="412" t="s">
        <v>288</v>
      </c>
      <c r="G11" s="412" t="s">
        <v>289</v>
      </c>
      <c r="H11" s="412" t="s">
        <v>289</v>
      </c>
    </row>
    <row r="12" spans="1:12" x14ac:dyDescent="0.25">
      <c r="A12" s="410"/>
      <c r="B12" s="28" t="s">
        <v>0</v>
      </c>
      <c r="C12" s="417">
        <f>SUM(C13:C21)</f>
        <v>950762.88000000012</v>
      </c>
      <c r="D12" s="417">
        <f>SUM(D13:D21)</f>
        <v>2285188</v>
      </c>
      <c r="E12" s="417">
        <f>SUM(E13:E21)</f>
        <v>2310188</v>
      </c>
      <c r="F12" s="417">
        <f>SUM(F13:F21)</f>
        <v>1004832.65</v>
      </c>
      <c r="G12" s="407">
        <f>SUM(F12/C12)*100</f>
        <v>105.68698790596451</v>
      </c>
      <c r="H12" s="407">
        <f>SUM(F12/E12)*100</f>
        <v>43.495709007232314</v>
      </c>
    </row>
    <row r="13" spans="1:12" x14ac:dyDescent="0.25">
      <c r="A13" s="410" t="s">
        <v>115</v>
      </c>
      <c r="B13" s="422" t="s">
        <v>296</v>
      </c>
      <c r="C13" s="413"/>
      <c r="D13" s="414">
        <v>277803</v>
      </c>
      <c r="E13" s="414">
        <v>302803</v>
      </c>
      <c r="F13" s="413">
        <v>60593.34</v>
      </c>
      <c r="G13" s="418">
        <f>SUM(F14/C14)*100</f>
        <v>30.497302693395167</v>
      </c>
      <c r="H13" s="418">
        <f t="shared" ref="H13:H21" si="0">SUM(F13/E13)*100</f>
        <v>20.010812310313966</v>
      </c>
    </row>
    <row r="14" spans="1:12" x14ac:dyDescent="0.25">
      <c r="A14" s="410" t="s">
        <v>290</v>
      </c>
      <c r="B14" s="422" t="s">
        <v>297</v>
      </c>
      <c r="C14" s="413">
        <v>139079.48000000001</v>
      </c>
      <c r="D14" s="414">
        <v>68172</v>
      </c>
      <c r="E14" s="414">
        <v>68172</v>
      </c>
      <c r="F14" s="413">
        <v>42415.49</v>
      </c>
      <c r="G14" s="418">
        <f>SUM(F15/C15)*100</f>
        <v>19.007211372375902</v>
      </c>
      <c r="H14" s="418">
        <f t="shared" si="0"/>
        <v>62.218344774980928</v>
      </c>
    </row>
    <row r="15" spans="1:12" x14ac:dyDescent="0.25">
      <c r="A15" s="410" t="s">
        <v>119</v>
      </c>
      <c r="B15" s="422" t="s">
        <v>298</v>
      </c>
      <c r="C15" s="413">
        <v>18960.330000000002</v>
      </c>
      <c r="D15" s="414">
        <v>11000</v>
      </c>
      <c r="E15" s="414">
        <v>11000</v>
      </c>
      <c r="F15" s="413">
        <v>3603.83</v>
      </c>
      <c r="G15" s="418">
        <f>SUM(F16/C16)*100</f>
        <v>34.330754061541782</v>
      </c>
      <c r="H15" s="418">
        <f t="shared" si="0"/>
        <v>32.762090909090908</v>
      </c>
    </row>
    <row r="16" spans="1:12" x14ac:dyDescent="0.25">
      <c r="A16" s="410" t="s">
        <v>116</v>
      </c>
      <c r="B16" s="422" t="s">
        <v>299</v>
      </c>
      <c r="C16" s="413">
        <v>13250.51</v>
      </c>
      <c r="D16" s="414">
        <v>16825</v>
      </c>
      <c r="E16" s="414">
        <v>16825</v>
      </c>
      <c r="F16" s="413">
        <v>4549</v>
      </c>
      <c r="G16" s="418">
        <f>SUM(F17/C17)*100</f>
        <v>109.79050757091436</v>
      </c>
      <c r="H16" s="418">
        <f t="shared" si="0"/>
        <v>27.037147102526006</v>
      </c>
    </row>
    <row r="17" spans="1:8" s="404" customFormat="1" x14ac:dyDescent="0.25">
      <c r="A17" s="410" t="s">
        <v>123</v>
      </c>
      <c r="B17" s="422" t="s">
        <v>300</v>
      </c>
      <c r="C17" s="413">
        <v>779472.56</v>
      </c>
      <c r="D17" s="414">
        <v>1799138</v>
      </c>
      <c r="E17" s="414">
        <v>1799138</v>
      </c>
      <c r="F17" s="413">
        <v>855786.88</v>
      </c>
      <c r="G17" s="418">
        <v>0</v>
      </c>
      <c r="H17" s="418">
        <f t="shared" ref="H17" si="1">SUM(F17/E17)*100</f>
        <v>47.56649462131309</v>
      </c>
    </row>
    <row r="18" spans="1:8" x14ac:dyDescent="0.25">
      <c r="A18" s="410" t="s">
        <v>274</v>
      </c>
      <c r="B18" s="422" t="s">
        <v>301</v>
      </c>
      <c r="C18" s="418">
        <v>0</v>
      </c>
      <c r="D18" s="414">
        <v>0</v>
      </c>
      <c r="E18" s="414">
        <v>0</v>
      </c>
      <c r="F18" s="418">
        <v>780</v>
      </c>
      <c r="G18" s="418">
        <v>0</v>
      </c>
      <c r="H18" s="418">
        <v>0</v>
      </c>
    </row>
    <row r="19" spans="1:8" x14ac:dyDescent="0.25">
      <c r="A19" s="410" t="s">
        <v>291</v>
      </c>
      <c r="B19" s="422" t="s">
        <v>83</v>
      </c>
      <c r="C19" s="413">
        <v>0</v>
      </c>
      <c r="D19" s="420">
        <v>0</v>
      </c>
      <c r="E19" s="420">
        <v>0</v>
      </c>
      <c r="F19" s="418">
        <v>0</v>
      </c>
      <c r="G19" s="418">
        <v>0</v>
      </c>
      <c r="H19" s="418">
        <v>0</v>
      </c>
    </row>
    <row r="20" spans="1:8" x14ac:dyDescent="0.25">
      <c r="A20" s="410" t="s">
        <v>302</v>
      </c>
      <c r="B20" s="422" t="s">
        <v>303</v>
      </c>
      <c r="C20" s="413">
        <v>0</v>
      </c>
      <c r="D20" s="420">
        <v>0</v>
      </c>
      <c r="E20" s="420">
        <v>0</v>
      </c>
      <c r="F20" s="418">
        <v>0</v>
      </c>
      <c r="G20" s="418">
        <v>0</v>
      </c>
      <c r="H20" s="418">
        <v>0</v>
      </c>
    </row>
    <row r="21" spans="1:8" x14ac:dyDescent="0.25">
      <c r="A21" s="410" t="s">
        <v>292</v>
      </c>
      <c r="B21" s="422" t="s">
        <v>304</v>
      </c>
      <c r="C21" s="410"/>
      <c r="D21" s="414">
        <v>112250</v>
      </c>
      <c r="E21" s="414">
        <v>112250</v>
      </c>
      <c r="F21" s="413">
        <v>37104.11</v>
      </c>
      <c r="G21" s="410">
        <v>0</v>
      </c>
      <c r="H21" s="418">
        <f t="shared" si="0"/>
        <v>33.0548864142539</v>
      </c>
    </row>
    <row r="22" spans="1:8" x14ac:dyDescent="0.25">
      <c r="A22" s="408"/>
      <c r="B22" s="408"/>
      <c r="C22" s="408"/>
      <c r="D22" s="408"/>
      <c r="E22" s="408"/>
      <c r="F22" s="408"/>
      <c r="G22" s="408"/>
      <c r="H22" s="408"/>
    </row>
    <row r="23" spans="1:8" x14ac:dyDescent="0.25">
      <c r="A23" s="177" t="s">
        <v>293</v>
      </c>
      <c r="B23" s="404"/>
      <c r="C23" s="404"/>
      <c r="E23" s="404"/>
      <c r="F23" s="404"/>
      <c r="G23" s="404"/>
      <c r="H23" s="404"/>
    </row>
    <row r="24" spans="1:8" x14ac:dyDescent="0.25">
      <c r="A24" s="404"/>
      <c r="B24" s="404"/>
      <c r="C24" s="404"/>
      <c r="E24" s="404"/>
      <c r="F24" s="404"/>
      <c r="G24" s="404"/>
      <c r="H24" s="404"/>
    </row>
    <row r="25" spans="1:8" ht="22.5" x14ac:dyDescent="0.25">
      <c r="A25" s="415" t="s">
        <v>11</v>
      </c>
      <c r="B25" s="415" t="s">
        <v>16</v>
      </c>
      <c r="C25" s="416" t="s">
        <v>271</v>
      </c>
      <c r="D25" s="416" t="s">
        <v>243</v>
      </c>
      <c r="E25" s="416" t="s">
        <v>272</v>
      </c>
      <c r="F25" s="416" t="s">
        <v>295</v>
      </c>
      <c r="G25" s="421" t="s">
        <v>260</v>
      </c>
      <c r="H25" s="421" t="s">
        <v>261</v>
      </c>
    </row>
    <row r="26" spans="1:8" x14ac:dyDescent="0.25">
      <c r="A26" s="308">
        <v>1</v>
      </c>
      <c r="B26" s="308">
        <v>2</v>
      </c>
      <c r="C26" s="308">
        <v>3</v>
      </c>
      <c r="D26" s="308">
        <v>4</v>
      </c>
      <c r="E26" s="308">
        <v>4</v>
      </c>
      <c r="F26" s="308">
        <v>5</v>
      </c>
      <c r="G26" s="308" t="s">
        <v>286</v>
      </c>
      <c r="H26" s="308" t="s">
        <v>287</v>
      </c>
    </row>
    <row r="27" spans="1:8" x14ac:dyDescent="0.25">
      <c r="A27" s="308"/>
      <c r="B27" s="308"/>
      <c r="C27" s="411" t="s">
        <v>288</v>
      </c>
      <c r="D27" s="411" t="s">
        <v>288</v>
      </c>
      <c r="E27" s="411" t="s">
        <v>288</v>
      </c>
      <c r="F27" s="411" t="s">
        <v>288</v>
      </c>
      <c r="G27" s="411" t="s">
        <v>289</v>
      </c>
      <c r="H27" s="411" t="s">
        <v>289</v>
      </c>
    </row>
    <row r="28" spans="1:8" x14ac:dyDescent="0.25">
      <c r="A28" s="308"/>
      <c r="B28" s="28" t="s">
        <v>2</v>
      </c>
      <c r="C28" s="417">
        <f>SUM(C29:C37)</f>
        <v>1065989.42</v>
      </c>
      <c r="D28" s="417">
        <f>SUM(D29:D37)</f>
        <v>2285188</v>
      </c>
      <c r="E28" s="417">
        <f>SUM(E29:E37)</f>
        <v>2310188</v>
      </c>
      <c r="F28" s="417">
        <f>SUM(F29:F37)</f>
        <v>1033987.6300000001</v>
      </c>
      <c r="G28" s="407">
        <f>SUM(F28/C28)*100</f>
        <v>96.997926114501226</v>
      </c>
      <c r="H28" s="407">
        <f>SUM(F28/E28)*100</f>
        <v>44.757726643892191</v>
      </c>
    </row>
    <row r="29" spans="1:8" x14ac:dyDescent="0.25">
      <c r="A29" s="308" t="s">
        <v>115</v>
      </c>
      <c r="B29" s="422" t="s">
        <v>296</v>
      </c>
      <c r="C29" s="172"/>
      <c r="D29" s="172">
        <v>277803</v>
      </c>
      <c r="E29" s="172">
        <v>302803</v>
      </c>
      <c r="F29" s="172">
        <v>85861.25</v>
      </c>
      <c r="G29" s="419">
        <v>51.13</v>
      </c>
      <c r="H29" s="419">
        <v>84.47</v>
      </c>
    </row>
    <row r="30" spans="1:8" x14ac:dyDescent="0.25">
      <c r="A30" s="308" t="s">
        <v>290</v>
      </c>
      <c r="B30" s="422" t="s">
        <v>297</v>
      </c>
      <c r="C30" s="172">
        <v>148580.01</v>
      </c>
      <c r="D30" s="172">
        <v>68172</v>
      </c>
      <c r="E30" s="172">
        <v>68172</v>
      </c>
      <c r="F30" s="172">
        <v>46155.199999999997</v>
      </c>
      <c r="G30" s="419">
        <v>94.6</v>
      </c>
      <c r="H30" s="419">
        <v>67.22</v>
      </c>
    </row>
    <row r="31" spans="1:8" x14ac:dyDescent="0.25">
      <c r="A31" s="308" t="s">
        <v>119</v>
      </c>
      <c r="B31" s="422" t="s">
        <v>298</v>
      </c>
      <c r="C31" s="172">
        <v>5336.24</v>
      </c>
      <c r="D31" s="172">
        <v>11000</v>
      </c>
      <c r="E31" s="172">
        <v>11000</v>
      </c>
      <c r="F31" s="172">
        <v>685.06</v>
      </c>
      <c r="G31" s="419">
        <v>62.34</v>
      </c>
      <c r="H31" s="419">
        <v>18.86</v>
      </c>
    </row>
    <row r="32" spans="1:8" x14ac:dyDescent="0.25">
      <c r="A32" s="308" t="s">
        <v>116</v>
      </c>
      <c r="B32" s="422" t="s">
        <v>299</v>
      </c>
      <c r="C32" s="172">
        <v>11455.47</v>
      </c>
      <c r="D32" s="172">
        <v>16825</v>
      </c>
      <c r="E32" s="172">
        <v>16825</v>
      </c>
      <c r="F32" s="172">
        <v>3893.82</v>
      </c>
      <c r="G32" s="419">
        <v>134.35</v>
      </c>
      <c r="H32" s="419">
        <v>51.23</v>
      </c>
    </row>
    <row r="33" spans="1:8" s="404" customFormat="1" x14ac:dyDescent="0.25">
      <c r="A33" s="308" t="s">
        <v>123</v>
      </c>
      <c r="B33" s="422" t="s">
        <v>300</v>
      </c>
      <c r="C33" s="172">
        <v>900617.7</v>
      </c>
      <c r="D33" s="172">
        <v>1799138</v>
      </c>
      <c r="E33" s="172">
        <v>1799138</v>
      </c>
      <c r="F33" s="172">
        <v>852815.04</v>
      </c>
      <c r="G33" s="419">
        <v>91.46</v>
      </c>
      <c r="H33" s="419">
        <v>49.04</v>
      </c>
    </row>
    <row r="34" spans="1:8" x14ac:dyDescent="0.25">
      <c r="A34" s="308" t="s">
        <v>274</v>
      </c>
      <c r="B34" s="422" t="s">
        <v>301</v>
      </c>
      <c r="C34" s="308">
        <v>0</v>
      </c>
      <c r="D34" s="172">
        <v>0</v>
      </c>
      <c r="E34" s="172">
        <v>0</v>
      </c>
      <c r="F34" s="172">
        <v>780</v>
      </c>
      <c r="G34" s="419">
        <v>510</v>
      </c>
      <c r="H34" s="419">
        <v>26.84</v>
      </c>
    </row>
    <row r="35" spans="1:8" x14ac:dyDescent="0.25">
      <c r="A35" s="308" t="s">
        <v>291</v>
      </c>
      <c r="B35" s="422" t="s">
        <v>83</v>
      </c>
      <c r="C35" s="308">
        <v>0</v>
      </c>
      <c r="D35" s="308">
        <v>0</v>
      </c>
      <c r="E35" s="308">
        <v>0</v>
      </c>
      <c r="F35" s="172">
        <v>0</v>
      </c>
      <c r="G35" s="419">
        <v>0</v>
      </c>
      <c r="H35" s="419">
        <v>0</v>
      </c>
    </row>
    <row r="36" spans="1:8" x14ac:dyDescent="0.25">
      <c r="A36" s="308" t="s">
        <v>302</v>
      </c>
      <c r="B36" s="422" t="s">
        <v>303</v>
      </c>
      <c r="C36" s="172">
        <v>0</v>
      </c>
      <c r="D36" s="308">
        <v>0</v>
      </c>
      <c r="E36" s="308">
        <v>0</v>
      </c>
      <c r="F36" s="172">
        <v>0</v>
      </c>
      <c r="G36" s="419">
        <v>0</v>
      </c>
      <c r="H36" s="419">
        <v>0</v>
      </c>
    </row>
    <row r="37" spans="1:8" x14ac:dyDescent="0.25">
      <c r="A37" s="308" t="s">
        <v>294</v>
      </c>
      <c r="B37" s="422" t="s">
        <v>304</v>
      </c>
      <c r="C37" s="308"/>
      <c r="D37" s="172">
        <v>112250</v>
      </c>
      <c r="E37" s="172">
        <v>112250</v>
      </c>
      <c r="F37" s="172">
        <v>43797.26</v>
      </c>
      <c r="G37" s="419">
        <v>0</v>
      </c>
      <c r="H37" s="419">
        <v>58.43880995</v>
      </c>
    </row>
    <row r="38" spans="1:8" x14ac:dyDescent="0.25">
      <c r="A38" s="404"/>
      <c r="B38" s="404"/>
      <c r="C38" s="404"/>
      <c r="E38" s="404"/>
      <c r="F38" s="404"/>
      <c r="G38" s="404"/>
      <c r="H38" s="404"/>
    </row>
    <row r="39" spans="1:8" x14ac:dyDescent="0.25">
      <c r="A39" s="404"/>
      <c r="B39" s="404"/>
      <c r="C39" s="404"/>
      <c r="E39" s="404"/>
      <c r="F39" s="404"/>
      <c r="G39" s="404"/>
      <c r="H39" s="404"/>
    </row>
    <row r="40" spans="1:8" x14ac:dyDescent="0.25">
      <c r="A40" s="404"/>
      <c r="B40" s="404"/>
      <c r="C40" s="404"/>
      <c r="E40" s="404"/>
      <c r="F40" s="404"/>
      <c r="G40" s="404"/>
      <c r="H40" s="404"/>
    </row>
    <row r="41" spans="1:8" x14ac:dyDescent="0.25">
      <c r="A41" s="404"/>
      <c r="B41" s="404"/>
      <c r="C41" s="404"/>
      <c r="E41" s="404"/>
      <c r="F41" s="404"/>
      <c r="G41" s="404"/>
      <c r="H41" s="404"/>
    </row>
  </sheetData>
  <mergeCells count="3">
    <mergeCell ref="A3:G3"/>
    <mergeCell ref="A5:G5"/>
    <mergeCell ref="B1:H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2"/>
  <sheetViews>
    <sheetView workbookViewId="0">
      <selection activeCell="E9" sqref="E9"/>
    </sheetView>
  </sheetViews>
  <sheetFormatPr defaultRowHeight="15" x14ac:dyDescent="0.25"/>
  <cols>
    <col min="1" max="1" width="37.7109375" customWidth="1"/>
    <col min="2" max="2" width="14.140625" customWidth="1"/>
    <col min="3" max="4" width="15.5703125" customWidth="1"/>
    <col min="5" max="6" width="12.42578125" customWidth="1"/>
    <col min="7" max="7" width="10.42578125" customWidth="1"/>
  </cols>
  <sheetData>
    <row r="1" spans="1:10" ht="53.25" customHeight="1" x14ac:dyDescent="0.25">
      <c r="A1" s="431" t="s">
        <v>305</v>
      </c>
      <c r="B1" s="447"/>
      <c r="C1" s="447"/>
      <c r="D1" s="447"/>
      <c r="E1" s="447"/>
      <c r="F1" s="447"/>
      <c r="G1" s="447"/>
      <c r="H1" s="252"/>
      <c r="I1" s="252"/>
      <c r="J1" s="252"/>
    </row>
    <row r="2" spans="1:10" ht="18" customHeight="1" x14ac:dyDescent="0.25">
      <c r="A2" s="1"/>
      <c r="B2" s="1"/>
      <c r="C2" s="1"/>
      <c r="D2" s="1"/>
      <c r="E2" s="1"/>
    </row>
    <row r="3" spans="1:10" ht="15.75" x14ac:dyDescent="0.25">
      <c r="A3" s="431" t="s">
        <v>32</v>
      </c>
      <c r="B3" s="431"/>
      <c r="C3" s="431"/>
      <c r="D3" s="437"/>
      <c r="E3" s="437"/>
    </row>
    <row r="4" spans="1:10" ht="18" x14ac:dyDescent="0.25">
      <c r="A4" s="1"/>
      <c r="B4" s="1"/>
      <c r="C4" s="1"/>
      <c r="D4" s="2"/>
      <c r="E4" s="2"/>
    </row>
    <row r="5" spans="1:10" ht="18" customHeight="1" x14ac:dyDescent="0.25">
      <c r="A5" s="431" t="s">
        <v>8</v>
      </c>
      <c r="B5" s="431"/>
      <c r="C5" s="432"/>
      <c r="D5" s="432"/>
      <c r="E5" s="432"/>
    </row>
    <row r="6" spans="1:10" ht="18" x14ac:dyDescent="0.25">
      <c r="A6" s="1"/>
      <c r="B6" s="1"/>
      <c r="C6" s="1"/>
      <c r="D6" s="2"/>
      <c r="E6" s="2"/>
    </row>
    <row r="7" spans="1:10" ht="15.75" x14ac:dyDescent="0.25">
      <c r="A7" s="431" t="s">
        <v>20</v>
      </c>
      <c r="B7" s="431"/>
      <c r="C7" s="445"/>
      <c r="D7" s="445"/>
      <c r="E7" s="445"/>
    </row>
    <row r="8" spans="1:10" ht="18" x14ac:dyDescent="0.25">
      <c r="A8" s="1"/>
      <c r="B8" s="1"/>
      <c r="C8" s="1"/>
      <c r="D8" s="2"/>
      <c r="E8" s="2"/>
    </row>
    <row r="9" spans="1:10" ht="39.75" customHeight="1" x14ac:dyDescent="0.25">
      <c r="A9" s="16" t="s">
        <v>21</v>
      </c>
      <c r="B9" s="288" t="s">
        <v>262</v>
      </c>
      <c r="C9" s="246" t="s">
        <v>264</v>
      </c>
      <c r="D9" s="246" t="s">
        <v>263</v>
      </c>
      <c r="E9" s="246" t="s">
        <v>307</v>
      </c>
      <c r="F9" s="246" t="s">
        <v>260</v>
      </c>
      <c r="G9" s="246" t="s">
        <v>261</v>
      </c>
    </row>
    <row r="10" spans="1:10" ht="15.75" customHeight="1" x14ac:dyDescent="0.25">
      <c r="A10" s="7" t="s">
        <v>22</v>
      </c>
      <c r="B10" s="405">
        <f>SUM(B18:B19)</f>
        <v>1065989.42</v>
      </c>
      <c r="C10" s="406">
        <f>SUM(C18:C19)</f>
        <v>2285488</v>
      </c>
      <c r="D10" s="175">
        <f>SUM(D18:D21)</f>
        <v>2310188</v>
      </c>
      <c r="E10" s="175">
        <f>SUM(E18:E21)</f>
        <v>1033987.63</v>
      </c>
      <c r="F10" s="407">
        <f>SUM(E10/B10)*100</f>
        <v>96.997926114501226</v>
      </c>
      <c r="G10" s="407">
        <f>SUM(E10/D10)*100</f>
        <v>44.757726643892184</v>
      </c>
    </row>
    <row r="11" spans="1:10" ht="15.75" customHeight="1" x14ac:dyDescent="0.25">
      <c r="A11" s="7" t="s">
        <v>23</v>
      </c>
      <c r="B11" s="7"/>
      <c r="C11" s="5"/>
      <c r="D11" s="5"/>
      <c r="E11" s="5"/>
      <c r="F11" s="27"/>
      <c r="G11" s="27"/>
    </row>
    <row r="12" spans="1:10" ht="25.5" x14ac:dyDescent="0.25">
      <c r="A12" s="13" t="s">
        <v>24</v>
      </c>
      <c r="B12" s="13"/>
      <c r="C12" s="5"/>
      <c r="D12" s="5"/>
      <c r="E12" s="5"/>
      <c r="F12" s="27"/>
      <c r="G12" s="27"/>
    </row>
    <row r="13" spans="1:10" x14ac:dyDescent="0.25">
      <c r="A13" s="12" t="s">
        <v>25</v>
      </c>
      <c r="B13" s="12"/>
      <c r="C13" s="5"/>
      <c r="D13" s="5"/>
      <c r="E13" s="5"/>
      <c r="F13" s="27"/>
      <c r="G13" s="27"/>
    </row>
    <row r="14" spans="1:10" x14ac:dyDescent="0.25">
      <c r="A14" s="7" t="s">
        <v>26</v>
      </c>
      <c r="B14" s="7"/>
      <c r="C14" s="5"/>
      <c r="D14" s="5"/>
      <c r="E14" s="6"/>
      <c r="F14" s="27"/>
      <c r="G14" s="27"/>
    </row>
    <row r="15" spans="1:10" ht="25.5" x14ac:dyDescent="0.25">
      <c r="A15" s="14" t="s">
        <v>27</v>
      </c>
      <c r="B15" s="14"/>
      <c r="C15" s="5"/>
      <c r="D15" s="5"/>
      <c r="E15" s="6"/>
      <c r="F15" s="27"/>
      <c r="G15" s="27"/>
    </row>
    <row r="16" spans="1:10" x14ac:dyDescent="0.25">
      <c r="A16" s="28" t="s">
        <v>48</v>
      </c>
      <c r="B16" s="28"/>
      <c r="C16" s="27"/>
      <c r="D16" s="27"/>
      <c r="E16" s="27"/>
      <c r="F16" s="27"/>
      <c r="G16" s="27"/>
    </row>
    <row r="17" spans="1:7" x14ac:dyDescent="0.25">
      <c r="A17" s="27" t="s">
        <v>49</v>
      </c>
      <c r="B17" s="27"/>
      <c r="C17" s="27"/>
      <c r="D17" s="27"/>
      <c r="E17" s="27"/>
      <c r="F17" s="27"/>
      <c r="G17" s="27"/>
    </row>
    <row r="18" spans="1:7" x14ac:dyDescent="0.25">
      <c r="A18" s="27" t="s">
        <v>50</v>
      </c>
      <c r="B18" s="172">
        <v>1022449.78</v>
      </c>
      <c r="C18" s="172">
        <v>2188863</v>
      </c>
      <c r="D18" s="172">
        <v>1874545</v>
      </c>
      <c r="E18" s="172">
        <v>894157.1</v>
      </c>
      <c r="F18" s="172">
        <f>SUM(E18/B18)*100</f>
        <v>87.452422357604689</v>
      </c>
      <c r="G18" s="172">
        <f>SUM(E18/D18)*100</f>
        <v>47.699953855468927</v>
      </c>
    </row>
    <row r="19" spans="1:7" x14ac:dyDescent="0.25">
      <c r="A19" s="27" t="s">
        <v>51</v>
      </c>
      <c r="B19" s="172">
        <v>43539.64</v>
      </c>
      <c r="C19" s="172">
        <v>96625</v>
      </c>
      <c r="D19" s="172">
        <v>247500</v>
      </c>
      <c r="E19" s="172">
        <v>59404.91</v>
      </c>
      <c r="F19" s="172">
        <f>SUM(E19/B19)*100</f>
        <v>136.43867978697116</v>
      </c>
      <c r="G19" s="172">
        <f>SUM(E19/D19)*100</f>
        <v>24.00198383838384</v>
      </c>
    </row>
    <row r="20" spans="1:7" x14ac:dyDescent="0.25">
      <c r="A20" s="27" t="s">
        <v>281</v>
      </c>
      <c r="B20" s="172"/>
      <c r="C20" s="172"/>
      <c r="D20" s="172">
        <v>333</v>
      </c>
      <c r="E20" s="27">
        <v>191.79</v>
      </c>
      <c r="F20" s="172"/>
      <c r="G20" s="172">
        <f t="shared" ref="G20:G21" si="0">SUM(E20/D20)*100</f>
        <v>57.594594594594597</v>
      </c>
    </row>
    <row r="21" spans="1:7" x14ac:dyDescent="0.25">
      <c r="A21" s="308" t="s">
        <v>282</v>
      </c>
      <c r="B21" s="172"/>
      <c r="C21" s="172"/>
      <c r="D21" s="172">
        <v>187810</v>
      </c>
      <c r="E21" s="308">
        <v>80233.83</v>
      </c>
      <c r="F21" s="172"/>
      <c r="G21" s="172">
        <f t="shared" si="0"/>
        <v>42.720744369309408</v>
      </c>
    </row>
    <row r="22" spans="1:7" x14ac:dyDescent="0.25">
      <c r="C22" s="334"/>
      <c r="D22" s="334"/>
    </row>
  </sheetData>
  <mergeCells count="4">
    <mergeCell ref="A3:E3"/>
    <mergeCell ref="A5:E5"/>
    <mergeCell ref="A7:E7"/>
    <mergeCell ref="A1:G1"/>
  </mergeCells>
  <phoneticPr fontId="24" type="noConversion"/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6"/>
  <sheetViews>
    <sheetView workbookViewId="0">
      <selection activeCell="H7" sqref="H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5.28515625" customWidth="1"/>
    <col min="5" max="5" width="17.140625" customWidth="1"/>
    <col min="6" max="6" width="14.7109375" customWidth="1"/>
    <col min="7" max="8" width="16.140625" customWidth="1"/>
    <col min="9" max="9" width="14.7109375" customWidth="1"/>
    <col min="10" max="10" width="14.140625" customWidth="1"/>
  </cols>
  <sheetData>
    <row r="1" spans="1:11" ht="42" customHeight="1" x14ac:dyDescent="0.25">
      <c r="A1" s="431" t="s">
        <v>278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8" customHeight="1" x14ac:dyDescent="0.25">
      <c r="A2" s="1"/>
      <c r="B2" s="1"/>
      <c r="C2" s="1"/>
      <c r="D2" s="1"/>
      <c r="E2" s="1"/>
      <c r="F2" s="1"/>
      <c r="G2" s="1"/>
      <c r="H2" s="1"/>
    </row>
    <row r="3" spans="1:11" ht="30.6" customHeight="1" x14ac:dyDescent="0.25">
      <c r="A3" s="431" t="s">
        <v>32</v>
      </c>
      <c r="B3" s="448"/>
      <c r="C3" s="448"/>
      <c r="D3" s="448"/>
      <c r="E3" s="448"/>
      <c r="F3" s="448"/>
      <c r="G3" s="245"/>
      <c r="H3" s="245"/>
    </row>
    <row r="4" spans="1:11" ht="18" x14ac:dyDescent="0.25">
      <c r="A4" s="1"/>
      <c r="B4" s="1"/>
      <c r="C4" s="1"/>
      <c r="D4" s="1"/>
      <c r="E4" s="1"/>
      <c r="F4" s="2"/>
      <c r="G4" s="2"/>
      <c r="H4" s="2"/>
    </row>
    <row r="5" spans="1:11" ht="18" customHeight="1" x14ac:dyDescent="0.25">
      <c r="A5" s="431" t="s">
        <v>28</v>
      </c>
      <c r="B5" s="446"/>
      <c r="C5" s="446"/>
      <c r="D5" s="446"/>
      <c r="E5" s="446"/>
      <c r="F5" s="446"/>
      <c r="G5" s="446"/>
      <c r="H5" s="197"/>
    </row>
    <row r="6" spans="1:11" ht="18" x14ac:dyDescent="0.25">
      <c r="A6" s="1"/>
      <c r="B6" s="1"/>
      <c r="C6" s="1"/>
      <c r="D6" s="1"/>
      <c r="E6" s="1"/>
      <c r="F6" s="2"/>
      <c r="G6" s="2"/>
      <c r="H6" s="2"/>
    </row>
    <row r="7" spans="1:11" ht="33.75" x14ac:dyDescent="0.25">
      <c r="A7" s="16" t="s">
        <v>9</v>
      </c>
      <c r="B7" s="15" t="s">
        <v>10</v>
      </c>
      <c r="C7" s="15" t="s">
        <v>11</v>
      </c>
      <c r="D7" s="15" t="s">
        <v>47</v>
      </c>
      <c r="E7" s="288" t="s">
        <v>262</v>
      </c>
      <c r="F7" s="246" t="s">
        <v>264</v>
      </c>
      <c r="G7" s="246" t="s">
        <v>263</v>
      </c>
      <c r="H7" s="246" t="s">
        <v>307</v>
      </c>
      <c r="I7" s="246" t="s">
        <v>260</v>
      </c>
      <c r="J7" s="246" t="s">
        <v>261</v>
      </c>
    </row>
    <row r="8" spans="1:11" ht="25.5" x14ac:dyDescent="0.25">
      <c r="A8" s="7">
        <v>8</v>
      </c>
      <c r="B8" s="7"/>
      <c r="C8" s="7"/>
      <c r="D8" s="7" t="s">
        <v>29</v>
      </c>
      <c r="E8" s="7"/>
      <c r="F8" s="5">
        <v>0</v>
      </c>
      <c r="G8" s="5">
        <v>0</v>
      </c>
      <c r="H8" s="5"/>
      <c r="I8" s="5">
        <v>0</v>
      </c>
      <c r="J8" s="27"/>
    </row>
    <row r="9" spans="1:11" x14ac:dyDescent="0.25">
      <c r="A9" s="7"/>
      <c r="B9" s="11">
        <v>84</v>
      </c>
      <c r="C9" s="11"/>
      <c r="D9" s="11" t="s">
        <v>36</v>
      </c>
      <c r="E9" s="11"/>
      <c r="F9" s="5"/>
      <c r="G9" s="5"/>
      <c r="H9" s="5"/>
      <c r="I9" s="5"/>
      <c r="J9" s="27"/>
    </row>
    <row r="10" spans="1:11" ht="25.5" x14ac:dyDescent="0.25">
      <c r="A10" s="8"/>
      <c r="B10" s="8"/>
      <c r="C10" s="9">
        <v>81</v>
      </c>
      <c r="D10" s="13" t="s">
        <v>37</v>
      </c>
      <c r="E10" s="13"/>
      <c r="F10" s="5"/>
      <c r="G10" s="5"/>
      <c r="H10" s="5"/>
      <c r="I10" s="5"/>
      <c r="J10" s="27"/>
    </row>
    <row r="11" spans="1:11" ht="25.5" x14ac:dyDescent="0.25">
      <c r="A11" s="10">
        <v>5</v>
      </c>
      <c r="B11" s="10"/>
      <c r="C11" s="10"/>
      <c r="D11" s="17" t="s">
        <v>30</v>
      </c>
      <c r="E11" s="17"/>
      <c r="F11" s="5">
        <v>0</v>
      </c>
      <c r="G11" s="5">
        <v>0</v>
      </c>
      <c r="H11" s="5"/>
      <c r="I11" s="5">
        <v>0</v>
      </c>
      <c r="J11" s="27"/>
    </row>
    <row r="12" spans="1:11" ht="25.5" x14ac:dyDescent="0.25">
      <c r="A12" s="11"/>
      <c r="B12" s="11">
        <v>54</v>
      </c>
      <c r="C12" s="11"/>
      <c r="D12" s="18" t="s">
        <v>38</v>
      </c>
      <c r="E12" s="18"/>
      <c r="F12" s="5"/>
      <c r="G12" s="6"/>
      <c r="H12" s="6"/>
      <c r="I12" s="6"/>
      <c r="J12" s="27"/>
    </row>
    <row r="13" spans="1:11" x14ac:dyDescent="0.25">
      <c r="A13" s="11"/>
      <c r="B13" s="11"/>
      <c r="C13" s="9">
        <v>11</v>
      </c>
      <c r="D13" s="9" t="s">
        <v>13</v>
      </c>
      <c r="E13" s="9"/>
      <c r="F13" s="5"/>
      <c r="G13" s="6"/>
      <c r="H13" s="6"/>
      <c r="I13" s="6"/>
      <c r="J13" s="27"/>
    </row>
    <row r="14" spans="1:11" x14ac:dyDescent="0.25">
      <c r="A14" s="11"/>
      <c r="B14" s="11"/>
      <c r="C14" s="9">
        <v>31</v>
      </c>
      <c r="D14" s="9" t="s">
        <v>39</v>
      </c>
      <c r="E14" s="9"/>
      <c r="F14" s="5"/>
      <c r="G14" s="6"/>
      <c r="H14" s="6"/>
      <c r="I14" s="6"/>
      <c r="J14" s="27"/>
    </row>
    <row r="15" spans="1:11" x14ac:dyDescent="0.25">
      <c r="A15" s="27"/>
      <c r="B15" s="27"/>
      <c r="C15" s="31">
        <v>52</v>
      </c>
      <c r="D15" s="27" t="s">
        <v>52</v>
      </c>
      <c r="E15" s="27"/>
      <c r="F15" s="27"/>
      <c r="G15" s="27"/>
      <c r="H15" s="27"/>
      <c r="I15" s="27"/>
      <c r="J15" s="27"/>
    </row>
    <row r="16" spans="1:1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</row>
  </sheetData>
  <mergeCells count="3">
    <mergeCell ref="A1:K1"/>
    <mergeCell ref="A3:F3"/>
    <mergeCell ref="A5:G5"/>
  </mergeCells>
  <pageMargins left="0.7" right="0.7" top="0.75" bottom="0.75" header="0.3" footer="0.3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"/>
  <sheetViews>
    <sheetView workbookViewId="0">
      <selection activeCell="E8" sqref="E8"/>
    </sheetView>
  </sheetViews>
  <sheetFormatPr defaultRowHeight="15" x14ac:dyDescent="0.25"/>
  <cols>
    <col min="1" max="1" width="25.28515625" customWidth="1"/>
    <col min="2" max="2" width="13.7109375" customWidth="1"/>
    <col min="3" max="3" width="17.5703125" customWidth="1"/>
    <col min="4" max="4" width="17.28515625" customWidth="1"/>
    <col min="5" max="5" width="13" customWidth="1"/>
    <col min="6" max="6" width="14.7109375" customWidth="1"/>
    <col min="7" max="7" width="12.7109375" customWidth="1"/>
  </cols>
  <sheetData>
    <row r="1" spans="1:11" ht="48" customHeight="1" x14ac:dyDescent="0.25">
      <c r="A1" s="431" t="s">
        <v>277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8" customHeight="1" x14ac:dyDescent="0.25">
      <c r="A2" s="1"/>
      <c r="B2" s="1"/>
      <c r="C2" s="1"/>
      <c r="D2" s="268"/>
      <c r="E2" s="1"/>
    </row>
    <row r="3" spans="1:11" ht="18" x14ac:dyDescent="0.25">
      <c r="A3" s="1"/>
      <c r="B3" s="1"/>
      <c r="C3" s="1"/>
      <c r="E3" s="1"/>
    </row>
    <row r="4" spans="1:11" ht="18" customHeight="1" x14ac:dyDescent="0.25">
      <c r="B4" s="198"/>
      <c r="C4" s="198" t="s">
        <v>32</v>
      </c>
    </row>
    <row r="5" spans="1:11" ht="18" x14ac:dyDescent="0.25">
      <c r="A5" s="1"/>
      <c r="B5" s="1"/>
      <c r="C5" s="2"/>
      <c r="D5" s="2"/>
    </row>
    <row r="6" spans="1:11" ht="15.75" customHeight="1" x14ac:dyDescent="0.25">
      <c r="A6" s="431" t="s">
        <v>141</v>
      </c>
      <c r="B6" s="449"/>
      <c r="C6" s="449"/>
      <c r="D6" s="449"/>
    </row>
    <row r="7" spans="1:11" ht="18" x14ac:dyDescent="0.25">
      <c r="A7" s="1"/>
      <c r="B7" s="1"/>
      <c r="C7" s="2"/>
    </row>
    <row r="8" spans="1:11" ht="27" customHeight="1" x14ac:dyDescent="0.25">
      <c r="A8" s="15" t="s">
        <v>142</v>
      </c>
      <c r="B8" s="288" t="s">
        <v>262</v>
      </c>
      <c r="C8" s="246" t="s">
        <v>264</v>
      </c>
      <c r="D8" s="246" t="s">
        <v>263</v>
      </c>
      <c r="E8" s="246" t="s">
        <v>307</v>
      </c>
      <c r="F8" s="246" t="s">
        <v>260</v>
      </c>
      <c r="G8" s="246" t="s">
        <v>261</v>
      </c>
    </row>
    <row r="9" spans="1:11" ht="26.25" customHeight="1" x14ac:dyDescent="0.25">
      <c r="A9" s="7" t="s">
        <v>143</v>
      </c>
      <c r="B9" s="5"/>
      <c r="C9" s="5"/>
      <c r="D9" s="27"/>
      <c r="E9" s="27"/>
      <c r="F9" s="27"/>
      <c r="G9" s="308"/>
    </row>
    <row r="10" spans="1:11" ht="24" customHeight="1" x14ac:dyDescent="0.25">
      <c r="A10" s="7" t="s">
        <v>144</v>
      </c>
      <c r="B10" s="5"/>
      <c r="C10" s="5"/>
      <c r="D10" s="27"/>
      <c r="E10" s="27"/>
      <c r="F10" s="27"/>
      <c r="G10" s="308"/>
    </row>
    <row r="11" spans="1:11" ht="25.5" x14ac:dyDescent="0.25">
      <c r="A11" s="13" t="s">
        <v>145</v>
      </c>
      <c r="B11" s="5"/>
      <c r="C11" s="5"/>
      <c r="D11" s="27"/>
      <c r="E11" s="27"/>
      <c r="F11" s="27"/>
      <c r="G11" s="308"/>
    </row>
    <row r="12" spans="1:11" x14ac:dyDescent="0.25">
      <c r="A12" s="13"/>
      <c r="B12" s="5"/>
      <c r="C12" s="5"/>
      <c r="D12" s="27"/>
      <c r="E12" s="27"/>
      <c r="F12" s="27"/>
      <c r="G12" s="308"/>
    </row>
    <row r="13" spans="1:11" x14ac:dyDescent="0.25">
      <c r="A13" s="7" t="s">
        <v>146</v>
      </c>
      <c r="B13" s="5"/>
      <c r="C13" s="5"/>
      <c r="D13" s="27"/>
      <c r="E13" s="27"/>
      <c r="F13" s="27"/>
      <c r="G13" s="308"/>
    </row>
    <row r="14" spans="1:11" x14ac:dyDescent="0.25">
      <c r="A14" s="17" t="s">
        <v>147</v>
      </c>
      <c r="B14" s="5"/>
      <c r="C14" s="5"/>
      <c r="D14" s="27"/>
      <c r="E14" s="27"/>
      <c r="F14" s="27"/>
      <c r="G14" s="308"/>
    </row>
    <row r="15" spans="1:11" x14ac:dyDescent="0.25">
      <c r="A15" s="9" t="s">
        <v>148</v>
      </c>
      <c r="B15" s="5"/>
      <c r="C15" s="5"/>
      <c r="D15" s="27"/>
      <c r="E15" s="27"/>
      <c r="F15" s="27"/>
      <c r="G15" s="308"/>
    </row>
    <row r="16" spans="1:11" x14ac:dyDescent="0.25">
      <c r="A16" s="17" t="s">
        <v>149</v>
      </c>
      <c r="B16" s="5"/>
      <c r="C16" s="5"/>
      <c r="D16" s="27"/>
      <c r="E16" s="27"/>
      <c r="F16" s="27"/>
      <c r="G16" s="308"/>
    </row>
    <row r="17" spans="1:7" x14ac:dyDescent="0.25">
      <c r="A17" s="9" t="s">
        <v>150</v>
      </c>
      <c r="B17" s="5"/>
      <c r="C17" s="5"/>
      <c r="D17" s="27"/>
      <c r="E17" s="27"/>
      <c r="F17" s="27"/>
      <c r="G17" s="308"/>
    </row>
  </sheetData>
  <mergeCells count="2">
    <mergeCell ref="A6:D6"/>
    <mergeCell ref="A1:K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4A6E-08AA-44B2-8FF2-7E13E5CDB75F}">
  <dimension ref="A1:K223"/>
  <sheetViews>
    <sheetView topLeftCell="A210" workbookViewId="0">
      <selection activeCell="B222" sqref="B222:D223"/>
    </sheetView>
  </sheetViews>
  <sheetFormatPr defaultRowHeight="15" x14ac:dyDescent="0.25"/>
  <cols>
    <col min="3" max="3" width="6" customWidth="1"/>
    <col min="4" max="4" width="42.42578125" customWidth="1"/>
    <col min="5" max="6" width="11.7109375" customWidth="1"/>
    <col min="7" max="7" width="11.7109375" style="275" customWidth="1"/>
    <col min="8" max="8" width="11.7109375" style="270" customWidth="1"/>
    <col min="9" max="10" width="11.7109375" customWidth="1"/>
  </cols>
  <sheetData>
    <row r="1" spans="1:11" ht="30.75" customHeight="1" x14ac:dyDescent="0.25">
      <c r="A1" s="431" t="s">
        <v>279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5" customHeight="1" x14ac:dyDescent="0.25">
      <c r="A2" s="1"/>
      <c r="B2" s="1"/>
      <c r="C2" s="1"/>
      <c r="D2" s="1"/>
      <c r="E2" s="1"/>
      <c r="F2" s="2"/>
      <c r="G2" s="2"/>
      <c r="H2" s="2"/>
      <c r="I2" s="2"/>
      <c r="J2" s="2"/>
    </row>
    <row r="3" spans="1:11" ht="15" customHeight="1" x14ac:dyDescent="0.25">
      <c r="A3" s="431" t="s">
        <v>31</v>
      </c>
      <c r="B3" s="432"/>
      <c r="C3" s="432"/>
      <c r="D3" s="432"/>
      <c r="E3" s="432"/>
    </row>
    <row r="4" spans="1:11" ht="15" customHeight="1" x14ac:dyDescent="0.25">
      <c r="A4" s="1"/>
      <c r="B4" s="1"/>
      <c r="C4" s="1"/>
      <c r="D4" s="1"/>
      <c r="E4" s="1"/>
      <c r="F4" s="2"/>
      <c r="G4" s="2"/>
      <c r="H4" s="2"/>
      <c r="I4" s="2"/>
      <c r="J4" s="2"/>
    </row>
    <row r="5" spans="1:11" ht="51" customHeight="1" x14ac:dyDescent="0.25">
      <c r="A5" s="453" t="s">
        <v>33</v>
      </c>
      <c r="B5" s="454"/>
      <c r="C5" s="455"/>
      <c r="D5" s="15" t="s">
        <v>34</v>
      </c>
      <c r="E5" s="288" t="s">
        <v>262</v>
      </c>
      <c r="F5" s="246" t="s">
        <v>264</v>
      </c>
      <c r="G5" s="246" t="s">
        <v>263</v>
      </c>
      <c r="H5" s="246" t="s">
        <v>307</v>
      </c>
      <c r="I5" s="246" t="s">
        <v>260</v>
      </c>
      <c r="J5" s="246" t="s">
        <v>261</v>
      </c>
    </row>
    <row r="6" spans="1:11" ht="18" customHeight="1" x14ac:dyDescent="0.25">
      <c r="A6" s="456" t="s">
        <v>113</v>
      </c>
      <c r="B6" s="457"/>
      <c r="C6" s="458"/>
      <c r="D6" s="173"/>
      <c r="E6" s="174">
        <f>SUM(E7+E26+E91+E96+E109+E113+E129)</f>
        <v>1065989.42</v>
      </c>
      <c r="F6" s="174">
        <f>SUM(F7+F22+F26+F91+F96+F109+F113+F129)</f>
        <v>2285188</v>
      </c>
      <c r="G6" s="174">
        <f>SUM(G7+G22+G26+G91+G96+G109+G113+G129)</f>
        <v>2310188</v>
      </c>
      <c r="H6" s="174">
        <f>SUM(H7+H22+H26+H91+H96+H109+H113+H129)</f>
        <v>1033987.6300000001</v>
      </c>
      <c r="I6" s="174">
        <f>SUM(H6/E6)*100</f>
        <v>96.997926114501226</v>
      </c>
      <c r="J6" s="174">
        <f>SUM(H6/G6)*100</f>
        <v>44.757726643892191</v>
      </c>
    </row>
    <row r="7" spans="1:11" ht="25.5" customHeight="1" x14ac:dyDescent="0.25">
      <c r="A7" s="459" t="s">
        <v>53</v>
      </c>
      <c r="B7" s="460"/>
      <c r="C7" s="461"/>
      <c r="D7" s="58" t="s">
        <v>60</v>
      </c>
      <c r="E7" s="118">
        <f t="shared" ref="E7:H7" si="0">SUM(E8)</f>
        <v>45085.48</v>
      </c>
      <c r="F7" s="118">
        <f t="shared" si="0"/>
        <v>68172</v>
      </c>
      <c r="G7" s="118">
        <f t="shared" si="0"/>
        <v>68172</v>
      </c>
      <c r="H7" s="118">
        <f t="shared" si="0"/>
        <v>46155.199999999997</v>
      </c>
      <c r="I7" s="118">
        <f>SUM(H7/E7)*100</f>
        <v>102.37264857776826</v>
      </c>
      <c r="J7" s="118">
        <f>SUM(H7/G7)*100</f>
        <v>67.704042715484363</v>
      </c>
    </row>
    <row r="8" spans="1:11" ht="15" customHeight="1" x14ac:dyDescent="0.25">
      <c r="A8" s="462" t="s">
        <v>54</v>
      </c>
      <c r="B8" s="463"/>
      <c r="C8" s="464"/>
      <c r="D8" s="53" t="s">
        <v>15</v>
      </c>
      <c r="E8" s="119">
        <f>SUM(E10+E18)</f>
        <v>45085.48</v>
      </c>
      <c r="F8" s="119">
        <f>SUM(F10+F18)</f>
        <v>68172</v>
      </c>
      <c r="G8" s="119">
        <f>SUM(G10+G18)</f>
        <v>68172</v>
      </c>
      <c r="H8" s="119">
        <f>SUM(H10+H18)</f>
        <v>46155.199999999997</v>
      </c>
      <c r="I8" s="119">
        <f>SUM(H8/E8)*100</f>
        <v>102.37264857776826</v>
      </c>
      <c r="J8" s="119">
        <f>SUM(H8/G8)*100</f>
        <v>67.704042715484363</v>
      </c>
    </row>
    <row r="9" spans="1:11" ht="15" customHeight="1" x14ac:dyDescent="0.25">
      <c r="A9" s="477" t="s">
        <v>84</v>
      </c>
      <c r="B9" s="478"/>
      <c r="C9" s="479"/>
      <c r="D9" s="26" t="s">
        <v>13</v>
      </c>
      <c r="E9" s="5"/>
      <c r="F9" s="5"/>
      <c r="G9" s="5"/>
      <c r="H9" s="5"/>
      <c r="I9" s="5"/>
      <c r="J9" s="5"/>
    </row>
    <row r="10" spans="1:11" ht="15" customHeight="1" x14ac:dyDescent="0.25">
      <c r="A10" s="480">
        <v>3</v>
      </c>
      <c r="B10" s="481"/>
      <c r="C10" s="482"/>
      <c r="D10" s="40" t="s">
        <v>17</v>
      </c>
      <c r="E10" s="120">
        <f>SUM(E11+E17)</f>
        <v>39773.360000000001</v>
      </c>
      <c r="F10" s="120">
        <f>SUM(F11+F17)</f>
        <v>57412</v>
      </c>
      <c r="G10" s="120">
        <f>SUM(G11+G17)</f>
        <v>57412</v>
      </c>
      <c r="H10" s="120">
        <f>SUM(H11+H17)</f>
        <v>43727.46</v>
      </c>
      <c r="I10" s="120">
        <f>SUM(H10/E10)*100</f>
        <v>109.94157898653771</v>
      </c>
      <c r="J10" s="120">
        <f>SUM(H10/G10)*100</f>
        <v>76.164321047864561</v>
      </c>
    </row>
    <row r="11" spans="1:11" ht="15" customHeight="1" x14ac:dyDescent="0.25">
      <c r="A11" s="483">
        <v>32</v>
      </c>
      <c r="B11" s="484"/>
      <c r="C11" s="485"/>
      <c r="D11" s="41" t="s">
        <v>35</v>
      </c>
      <c r="E11" s="121">
        <v>39115.06</v>
      </c>
      <c r="F11" s="121">
        <v>57212</v>
      </c>
      <c r="G11" s="121">
        <v>57212</v>
      </c>
      <c r="H11" s="121">
        <v>43645.78</v>
      </c>
      <c r="I11" s="121"/>
      <c r="J11" s="121"/>
    </row>
    <row r="12" spans="1:11" ht="0.75" customHeight="1" x14ac:dyDescent="0.25">
      <c r="A12" s="29"/>
      <c r="B12" s="33"/>
      <c r="C12" s="30"/>
      <c r="D12" s="32"/>
      <c r="E12" s="123"/>
      <c r="F12" s="123"/>
      <c r="G12" s="123"/>
      <c r="H12" s="123"/>
      <c r="I12" s="123"/>
      <c r="J12" s="123"/>
    </row>
    <row r="13" spans="1:11" ht="15" hidden="1" customHeight="1" x14ac:dyDescent="0.25">
      <c r="A13" s="29"/>
      <c r="B13" s="33"/>
      <c r="C13" s="30"/>
      <c r="D13" s="32"/>
      <c r="E13" s="123"/>
      <c r="F13" s="123"/>
      <c r="G13" s="123"/>
      <c r="H13" s="123"/>
      <c r="I13" s="123"/>
      <c r="J13" s="123"/>
    </row>
    <row r="14" spans="1:11" ht="15" hidden="1" customHeight="1" x14ac:dyDescent="0.25">
      <c r="A14" s="29"/>
      <c r="B14" s="33"/>
      <c r="C14" s="30"/>
      <c r="D14" s="32"/>
      <c r="E14" s="123"/>
      <c r="F14" s="123"/>
      <c r="G14" s="123"/>
      <c r="H14" s="123"/>
      <c r="I14" s="123"/>
      <c r="J14" s="123"/>
    </row>
    <row r="15" spans="1:11" ht="15" hidden="1" customHeight="1" x14ac:dyDescent="0.25">
      <c r="A15" s="29"/>
      <c r="B15" s="33"/>
      <c r="C15" s="30"/>
      <c r="D15" s="32"/>
      <c r="E15" s="123"/>
      <c r="F15" s="123"/>
      <c r="G15" s="123"/>
      <c r="H15" s="123"/>
      <c r="I15" s="123"/>
      <c r="J15" s="123"/>
    </row>
    <row r="16" spans="1:11" ht="15" hidden="1" customHeight="1" x14ac:dyDescent="0.25">
      <c r="A16" s="29"/>
      <c r="B16" s="33"/>
      <c r="C16" s="30"/>
      <c r="D16" s="32"/>
      <c r="E16" s="123"/>
      <c r="F16" s="123"/>
      <c r="G16" s="123"/>
      <c r="H16" s="123"/>
      <c r="I16" s="123"/>
      <c r="J16" s="123"/>
    </row>
    <row r="17" spans="1:10" ht="15" customHeight="1" x14ac:dyDescent="0.25">
      <c r="A17" s="46"/>
      <c r="B17" s="47">
        <v>34</v>
      </c>
      <c r="C17" s="48"/>
      <c r="D17" s="49" t="s">
        <v>57</v>
      </c>
      <c r="E17" s="121">
        <v>658.3</v>
      </c>
      <c r="F17" s="121">
        <v>200</v>
      </c>
      <c r="G17" s="121">
        <v>200</v>
      </c>
      <c r="H17" s="121">
        <v>81.680000000000007</v>
      </c>
      <c r="I17" s="121"/>
      <c r="J17" s="121"/>
    </row>
    <row r="18" spans="1:10" ht="29.25" customHeight="1" x14ac:dyDescent="0.25">
      <c r="A18" s="462" t="s">
        <v>59</v>
      </c>
      <c r="B18" s="463"/>
      <c r="C18" s="464"/>
      <c r="D18" s="55" t="s">
        <v>61</v>
      </c>
      <c r="E18" s="119">
        <f t="shared" ref="E18:F18" si="1">SUM(E20)</f>
        <v>5312.12</v>
      </c>
      <c r="F18" s="119">
        <f t="shared" si="1"/>
        <v>10760</v>
      </c>
      <c r="G18" s="119">
        <f t="shared" ref="G18" si="2">SUM(G20)</f>
        <v>10760</v>
      </c>
      <c r="H18" s="119">
        <f t="shared" ref="H18" si="3">SUM(H20)</f>
        <v>2427.7399999999998</v>
      </c>
      <c r="I18" s="119">
        <f>SUM(H18/E18)*100</f>
        <v>45.701904324450496</v>
      </c>
      <c r="J18" s="119">
        <f>SUM(H18/G18)*100</f>
        <v>22.562639405204461</v>
      </c>
    </row>
    <row r="19" spans="1:10" ht="15" customHeight="1" x14ac:dyDescent="0.25">
      <c r="A19" s="489" t="s">
        <v>112</v>
      </c>
      <c r="B19" s="490"/>
      <c r="C19" s="491"/>
      <c r="D19" s="109" t="s">
        <v>82</v>
      </c>
      <c r="E19" s="5"/>
      <c r="F19" s="5"/>
      <c r="G19" s="5"/>
      <c r="H19" s="5"/>
      <c r="I19" s="5"/>
      <c r="J19" s="5"/>
    </row>
    <row r="20" spans="1:10" ht="15" customHeight="1" x14ac:dyDescent="0.25">
      <c r="A20" s="486">
        <v>3</v>
      </c>
      <c r="B20" s="487"/>
      <c r="C20" s="488"/>
      <c r="D20" s="40" t="s">
        <v>17</v>
      </c>
      <c r="E20" s="124">
        <f t="shared" ref="E20:H20" si="4">SUM(E21)</f>
        <v>5312.12</v>
      </c>
      <c r="F20" s="124">
        <f t="shared" si="4"/>
        <v>10760</v>
      </c>
      <c r="G20" s="124">
        <f t="shared" si="4"/>
        <v>10760</v>
      </c>
      <c r="H20" s="124">
        <f t="shared" si="4"/>
        <v>2427.7399999999998</v>
      </c>
      <c r="I20" s="124"/>
      <c r="J20" s="124"/>
    </row>
    <row r="21" spans="1:10" ht="15" customHeight="1" x14ac:dyDescent="0.25">
      <c r="A21" s="474">
        <v>32</v>
      </c>
      <c r="B21" s="475"/>
      <c r="C21" s="476"/>
      <c r="D21" s="101" t="s">
        <v>35</v>
      </c>
      <c r="E21" s="147">
        <v>5312.12</v>
      </c>
      <c r="F21" s="147">
        <v>10760</v>
      </c>
      <c r="G21" s="147">
        <v>10760</v>
      </c>
      <c r="H21" s="147">
        <v>2427.7399999999998</v>
      </c>
      <c r="I21" s="147"/>
      <c r="J21" s="147"/>
    </row>
    <row r="22" spans="1:10" ht="15" customHeight="1" x14ac:dyDescent="0.25">
      <c r="A22" s="462" t="s">
        <v>62</v>
      </c>
      <c r="B22" s="463"/>
      <c r="C22" s="464"/>
      <c r="D22" s="56" t="s">
        <v>63</v>
      </c>
      <c r="E22" s="145">
        <f>SUM(E25)</f>
        <v>0</v>
      </c>
      <c r="F22" s="54">
        <f t="shared" ref="F22" si="5">SUM(F25)</f>
        <v>0</v>
      </c>
      <c r="G22" s="54">
        <f t="shared" ref="G22" si="6">SUM(G25)</f>
        <v>0</v>
      </c>
      <c r="H22" s="54">
        <f t="shared" ref="H22" si="7">SUM(H25)</f>
        <v>0</v>
      </c>
      <c r="I22" s="54">
        <v>0</v>
      </c>
      <c r="J22" s="54">
        <v>0</v>
      </c>
    </row>
    <row r="23" spans="1:10" ht="8.25" customHeight="1" x14ac:dyDescent="0.25">
      <c r="A23" s="35"/>
      <c r="B23" s="36"/>
      <c r="C23" s="37"/>
      <c r="D23" s="102"/>
      <c r="E23" s="5"/>
      <c r="F23" s="5"/>
      <c r="G23" s="5"/>
      <c r="H23" s="5"/>
      <c r="I23" s="5"/>
      <c r="J23" s="5"/>
    </row>
    <row r="24" spans="1:10" ht="15" customHeight="1" x14ac:dyDescent="0.25">
      <c r="A24" s="471" t="s">
        <v>94</v>
      </c>
      <c r="B24" s="472"/>
      <c r="C24" s="473"/>
      <c r="D24" s="109" t="s">
        <v>82</v>
      </c>
      <c r="E24" s="4"/>
      <c r="F24" s="4"/>
      <c r="G24" s="4"/>
      <c r="H24" s="4"/>
      <c r="I24" s="4"/>
      <c r="J24" s="4"/>
    </row>
    <row r="25" spans="1:10" ht="15" customHeight="1" x14ac:dyDescent="0.25">
      <c r="A25" s="156"/>
      <c r="B25" s="157"/>
      <c r="C25" s="110">
        <v>3223</v>
      </c>
      <c r="D25" s="109" t="s">
        <v>55</v>
      </c>
      <c r="E25" s="117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 ht="28.5" customHeight="1" x14ac:dyDescent="0.25">
      <c r="A26" s="63" t="s">
        <v>64</v>
      </c>
      <c r="B26" s="69"/>
      <c r="C26" s="70"/>
      <c r="D26" s="62" t="s">
        <v>65</v>
      </c>
      <c r="E26" s="118">
        <f>SUM(E27+E31+E35+E40+E44+E48+E52+E60+E69+E79+E83+E87)</f>
        <v>75966.569999999992</v>
      </c>
      <c r="F26" s="118">
        <f>SUM(F27+F31+F35+F40+F44+F48+F52+F60+F69+F79+F83+F87)</f>
        <v>187393</v>
      </c>
      <c r="G26" s="118">
        <f>SUM(G27+G31+G35+G40+G44+G48+G52+G60+G69+G79+G83+G87)</f>
        <v>187393</v>
      </c>
      <c r="H26" s="118">
        <f>SUM(H27+H31+H35+H40+H44+H48+H52+H60+H69+H79+H83+H87)</f>
        <v>77982.5</v>
      </c>
      <c r="I26" s="118">
        <f>SUM(H26/E26)*100</f>
        <v>102.65370675548469</v>
      </c>
      <c r="J26" s="118">
        <f>SUM(H26/G26)*100</f>
        <v>41.614414625946537</v>
      </c>
    </row>
    <row r="27" spans="1:10" ht="15" customHeight="1" x14ac:dyDescent="0.25">
      <c r="A27" s="182" t="s">
        <v>54</v>
      </c>
      <c r="B27" s="183"/>
      <c r="C27" s="184"/>
      <c r="D27" s="56" t="s">
        <v>140</v>
      </c>
      <c r="E27" s="119">
        <f>SUM(E29)</f>
        <v>375</v>
      </c>
      <c r="F27" s="119">
        <f t="shared" ref="F27" si="8">SUM(F29)</f>
        <v>0</v>
      </c>
      <c r="G27" s="119">
        <f t="shared" ref="G27" si="9">SUM(G29)</f>
        <v>0</v>
      </c>
      <c r="H27" s="119">
        <f t="shared" ref="H27" si="10">SUM(H29)</f>
        <v>0</v>
      </c>
      <c r="I27" s="119">
        <f>SUM(H27/E27)*100</f>
        <v>0</v>
      </c>
      <c r="J27" s="119" t="e">
        <f>SUM(H27/G27)*100</f>
        <v>#DIV/0!</v>
      </c>
    </row>
    <row r="28" spans="1:10" ht="15" customHeight="1" x14ac:dyDescent="0.25">
      <c r="A28" s="471" t="s">
        <v>94</v>
      </c>
      <c r="B28" s="472"/>
      <c r="C28" s="473"/>
      <c r="D28" s="112" t="s">
        <v>13</v>
      </c>
      <c r="E28" s="4"/>
      <c r="F28" s="4"/>
      <c r="G28" s="4"/>
      <c r="H28" s="4"/>
      <c r="I28" s="4"/>
      <c r="J28" s="4"/>
    </row>
    <row r="29" spans="1:10" ht="15" customHeight="1" x14ac:dyDescent="0.25">
      <c r="A29" s="76"/>
      <c r="B29" s="82">
        <v>3</v>
      </c>
      <c r="C29" s="83"/>
      <c r="D29" s="84" t="s">
        <v>17</v>
      </c>
      <c r="E29" s="120">
        <f t="shared" ref="E29:H29" si="11">SUM(E30)</f>
        <v>375</v>
      </c>
      <c r="F29" s="120">
        <f t="shared" si="11"/>
        <v>0</v>
      </c>
      <c r="G29" s="120">
        <f t="shared" si="11"/>
        <v>0</v>
      </c>
      <c r="H29" s="120">
        <f t="shared" si="11"/>
        <v>0</v>
      </c>
      <c r="I29" s="120"/>
      <c r="J29" s="120"/>
    </row>
    <row r="30" spans="1:10" ht="15" customHeight="1" x14ac:dyDescent="0.25">
      <c r="A30" s="474">
        <v>32</v>
      </c>
      <c r="B30" s="475"/>
      <c r="C30" s="476"/>
      <c r="D30" s="101" t="s">
        <v>35</v>
      </c>
      <c r="E30" s="294">
        <v>375</v>
      </c>
      <c r="F30" s="294">
        <v>0</v>
      </c>
      <c r="G30" s="294">
        <v>0</v>
      </c>
      <c r="H30" s="294">
        <v>0</v>
      </c>
      <c r="I30" s="294"/>
      <c r="J30" s="294"/>
    </row>
    <row r="31" spans="1:10" ht="15" customHeight="1" x14ac:dyDescent="0.25">
      <c r="A31" s="182" t="s">
        <v>66</v>
      </c>
      <c r="B31" s="183"/>
      <c r="C31" s="184"/>
      <c r="D31" s="56" t="s">
        <v>97</v>
      </c>
      <c r="E31" s="119">
        <f t="shared" ref="E31" si="12">SUM(E33)</f>
        <v>333</v>
      </c>
      <c r="F31" s="119">
        <f t="shared" ref="F31" si="13">SUM(F33)</f>
        <v>333</v>
      </c>
      <c r="G31" s="119">
        <f t="shared" ref="G31" si="14">SUM(G33)</f>
        <v>333</v>
      </c>
      <c r="H31" s="119">
        <f t="shared" ref="H31" si="15">SUM(H33)</f>
        <v>191.79</v>
      </c>
      <c r="I31" s="119">
        <f>SUM(H31/E31)*100</f>
        <v>57.594594594594597</v>
      </c>
      <c r="J31" s="119">
        <f>SUM(H31/G31)*100</f>
        <v>57.594594594594597</v>
      </c>
    </row>
    <row r="32" spans="1:10" ht="15" customHeight="1" x14ac:dyDescent="0.25">
      <c r="A32" s="471" t="s">
        <v>94</v>
      </c>
      <c r="B32" s="472"/>
      <c r="C32" s="473"/>
      <c r="D32" s="112" t="s">
        <v>13</v>
      </c>
      <c r="E32" s="4"/>
      <c r="F32" s="4"/>
      <c r="G32" s="4"/>
      <c r="H32" s="4"/>
      <c r="I32" s="4"/>
      <c r="J32" s="4"/>
    </row>
    <row r="33" spans="1:10" ht="15" customHeight="1" x14ac:dyDescent="0.25">
      <c r="A33" s="76"/>
      <c r="B33" s="82">
        <v>3</v>
      </c>
      <c r="C33" s="83"/>
      <c r="D33" s="84" t="s">
        <v>17</v>
      </c>
      <c r="E33" s="120">
        <f t="shared" ref="E33:H33" si="16">SUM(E34)</f>
        <v>333</v>
      </c>
      <c r="F33" s="120">
        <f t="shared" si="16"/>
        <v>333</v>
      </c>
      <c r="G33" s="120">
        <f t="shared" si="16"/>
        <v>333</v>
      </c>
      <c r="H33" s="120">
        <f t="shared" si="16"/>
        <v>191.79</v>
      </c>
      <c r="I33" s="120"/>
      <c r="J33" s="120"/>
    </row>
    <row r="34" spans="1:10" ht="15" customHeight="1" x14ac:dyDescent="0.25">
      <c r="A34" s="474">
        <v>32</v>
      </c>
      <c r="B34" s="475"/>
      <c r="C34" s="476"/>
      <c r="D34" s="101" t="s">
        <v>35</v>
      </c>
      <c r="E34" s="294">
        <v>333</v>
      </c>
      <c r="F34" s="294">
        <v>333</v>
      </c>
      <c r="G34" s="294">
        <v>333</v>
      </c>
      <c r="H34" s="294">
        <v>191.79</v>
      </c>
      <c r="I34" s="294"/>
      <c r="J34" s="294"/>
    </row>
    <row r="35" spans="1:10" ht="15" customHeight="1" x14ac:dyDescent="0.25">
      <c r="A35" s="182" t="s">
        <v>98</v>
      </c>
      <c r="B35" s="183"/>
      <c r="C35" s="184"/>
      <c r="D35" s="56" t="s">
        <v>99</v>
      </c>
      <c r="E35" s="119">
        <f t="shared" ref="E35" si="17">SUM(E37)</f>
        <v>2776.51</v>
      </c>
      <c r="F35" s="119">
        <f t="shared" ref="F35" si="18">SUM(F37)</f>
        <v>2129</v>
      </c>
      <c r="G35" s="119">
        <f t="shared" ref="G35" si="19">SUM(G37)</f>
        <v>2129</v>
      </c>
      <c r="H35" s="119">
        <f t="shared" ref="H35" si="20">SUM(H37)</f>
        <v>3135.13</v>
      </c>
      <c r="I35" s="119">
        <f>SUM(H35/E35)*100</f>
        <v>112.91621496050797</v>
      </c>
      <c r="J35" s="119">
        <f>SUM(H35/G35)*100</f>
        <v>147.25833724753406</v>
      </c>
    </row>
    <row r="36" spans="1:10" ht="15" customHeight="1" x14ac:dyDescent="0.25">
      <c r="A36" s="471" t="s">
        <v>94</v>
      </c>
      <c r="B36" s="472"/>
      <c r="C36" s="473"/>
      <c r="D36" s="112" t="s">
        <v>13</v>
      </c>
      <c r="E36" s="117"/>
      <c r="F36" s="117"/>
      <c r="G36" s="117"/>
      <c r="H36" s="117"/>
      <c r="I36" s="117"/>
      <c r="J36" s="117"/>
    </row>
    <row r="37" spans="1:10" ht="15" customHeight="1" x14ac:dyDescent="0.25">
      <c r="A37" s="76"/>
      <c r="B37" s="82">
        <v>3</v>
      </c>
      <c r="C37" s="83"/>
      <c r="D37" s="84" t="s">
        <v>17</v>
      </c>
      <c r="E37" s="120">
        <f>SUM(E38+E39)</f>
        <v>2776.51</v>
      </c>
      <c r="F37" s="338">
        <f t="shared" ref="F37:G37" si="21">SUM(F38+F39)</f>
        <v>2129</v>
      </c>
      <c r="G37" s="338">
        <f t="shared" si="21"/>
        <v>2129</v>
      </c>
      <c r="H37" s="120">
        <f t="shared" ref="H37" si="22">SUM(H38)</f>
        <v>3135.13</v>
      </c>
      <c r="I37" s="120"/>
      <c r="J37" s="120"/>
    </row>
    <row r="38" spans="1:10" ht="15" customHeight="1" x14ac:dyDescent="0.25">
      <c r="A38" s="158"/>
      <c r="B38" s="159">
        <v>32</v>
      </c>
      <c r="C38" s="160"/>
      <c r="D38" s="161" t="s">
        <v>35</v>
      </c>
      <c r="E38" s="162">
        <v>2776.51</v>
      </c>
      <c r="F38" s="162">
        <v>1829</v>
      </c>
      <c r="G38" s="162">
        <v>1829</v>
      </c>
      <c r="H38" s="162">
        <v>3135.13</v>
      </c>
      <c r="I38" s="162"/>
      <c r="J38" s="162"/>
    </row>
    <row r="39" spans="1:10" ht="23.25" customHeight="1" x14ac:dyDescent="0.25">
      <c r="A39" s="29"/>
      <c r="B39" s="38">
        <v>36</v>
      </c>
      <c r="C39" s="39"/>
      <c r="D39" s="295" t="s">
        <v>202</v>
      </c>
      <c r="E39" s="117">
        <v>0</v>
      </c>
      <c r="F39" s="117">
        <v>300</v>
      </c>
      <c r="G39" s="117">
        <v>300</v>
      </c>
      <c r="H39" s="117">
        <v>0</v>
      </c>
      <c r="I39" s="117"/>
      <c r="J39" s="117"/>
    </row>
    <row r="40" spans="1:10" ht="15" customHeight="1" x14ac:dyDescent="0.25">
      <c r="A40" s="182" t="s">
        <v>248</v>
      </c>
      <c r="B40" s="183"/>
      <c r="C40" s="184"/>
      <c r="D40" s="56" t="s">
        <v>249</v>
      </c>
      <c r="E40" s="119">
        <f t="shared" ref="E40" si="23">SUM(E42)</f>
        <v>0</v>
      </c>
      <c r="F40" s="119">
        <f t="shared" ref="F40" si="24">SUM(F42)</f>
        <v>1420</v>
      </c>
      <c r="G40" s="119">
        <f t="shared" ref="G40" si="25">SUM(G42)</f>
        <v>1420</v>
      </c>
      <c r="H40" s="119">
        <f t="shared" ref="H40" si="26">SUM(H42)</f>
        <v>0</v>
      </c>
      <c r="I40" s="119" t="e">
        <f>SUM(H40/E40)*100</f>
        <v>#DIV/0!</v>
      </c>
      <c r="J40" s="119">
        <f>SUM(H40/G40)*100</f>
        <v>0</v>
      </c>
    </row>
    <row r="41" spans="1:10" ht="15" customHeight="1" x14ac:dyDescent="0.25">
      <c r="A41" s="471" t="s">
        <v>94</v>
      </c>
      <c r="B41" s="472"/>
      <c r="C41" s="473"/>
      <c r="D41" s="112" t="s">
        <v>13</v>
      </c>
      <c r="E41" s="4"/>
      <c r="F41" s="4"/>
      <c r="G41" s="4"/>
      <c r="H41" s="4"/>
      <c r="I41" s="4"/>
      <c r="J41" s="4"/>
    </row>
    <row r="42" spans="1:10" ht="15" customHeight="1" x14ac:dyDescent="0.25">
      <c r="A42" s="76"/>
      <c r="B42" s="82">
        <v>3</v>
      </c>
      <c r="C42" s="83"/>
      <c r="D42" s="84" t="s">
        <v>17</v>
      </c>
      <c r="E42" s="120">
        <f t="shared" ref="E42:H42" si="27">SUM(E43)</f>
        <v>0</v>
      </c>
      <c r="F42" s="120">
        <f t="shared" si="27"/>
        <v>1420</v>
      </c>
      <c r="G42" s="120">
        <f t="shared" si="27"/>
        <v>1420</v>
      </c>
      <c r="H42" s="120">
        <f t="shared" si="27"/>
        <v>0</v>
      </c>
      <c r="I42" s="120"/>
      <c r="J42" s="120"/>
    </row>
    <row r="43" spans="1:10" ht="15" customHeight="1" x14ac:dyDescent="0.25">
      <c r="A43" s="474">
        <v>32</v>
      </c>
      <c r="B43" s="475"/>
      <c r="C43" s="476"/>
      <c r="D43" s="101" t="s">
        <v>35</v>
      </c>
      <c r="E43" s="117">
        <v>0</v>
      </c>
      <c r="F43" s="117">
        <v>1420</v>
      </c>
      <c r="G43" s="117">
        <v>1420</v>
      </c>
      <c r="H43" s="117">
        <v>0</v>
      </c>
      <c r="I43" s="117"/>
      <c r="J43" s="117"/>
    </row>
    <row r="44" spans="1:10" ht="15" customHeight="1" x14ac:dyDescent="0.25">
      <c r="A44" s="57" t="s">
        <v>67</v>
      </c>
      <c r="B44" s="185"/>
      <c r="C44" s="186"/>
      <c r="D44" s="56" t="s">
        <v>106</v>
      </c>
      <c r="E44" s="145">
        <f t="shared" ref="E44:F44" si="28">SUM(E46)</f>
        <v>0</v>
      </c>
      <c r="F44" s="145">
        <f t="shared" si="28"/>
        <v>531</v>
      </c>
      <c r="G44" s="145">
        <f t="shared" ref="G44" si="29">SUM(G46)</f>
        <v>531</v>
      </c>
      <c r="H44" s="145">
        <f t="shared" ref="H44" si="30">SUM(H46)</f>
        <v>0</v>
      </c>
      <c r="I44" s="145" t="e">
        <f>SUM(H44/E44)*100</f>
        <v>#DIV/0!</v>
      </c>
      <c r="J44" s="145">
        <f>SUM(H44/G44)*100</f>
        <v>0</v>
      </c>
    </row>
    <row r="45" spans="1:10" ht="15" customHeight="1" x14ac:dyDescent="0.25">
      <c r="A45" s="471" t="s">
        <v>94</v>
      </c>
      <c r="B45" s="472"/>
      <c r="C45" s="473"/>
      <c r="D45" s="112" t="s">
        <v>82</v>
      </c>
      <c r="E45" s="117"/>
      <c r="F45" s="117"/>
      <c r="G45" s="117"/>
      <c r="H45" s="117"/>
      <c r="I45" s="117"/>
      <c r="J45" s="117"/>
    </row>
    <row r="46" spans="1:10" ht="15" customHeight="1" x14ac:dyDescent="0.25">
      <c r="A46" s="465">
        <v>3</v>
      </c>
      <c r="B46" s="466"/>
      <c r="C46" s="467"/>
      <c r="D46" s="40" t="s">
        <v>17</v>
      </c>
      <c r="E46" s="120">
        <f t="shared" ref="E46:H46" si="31">SUM(E47)</f>
        <v>0</v>
      </c>
      <c r="F46" s="120">
        <f t="shared" si="31"/>
        <v>531</v>
      </c>
      <c r="G46" s="120">
        <f t="shared" si="31"/>
        <v>531</v>
      </c>
      <c r="H46" s="120">
        <f t="shared" si="31"/>
        <v>0</v>
      </c>
      <c r="I46" s="120"/>
      <c r="J46" s="120"/>
    </row>
    <row r="47" spans="1:10" ht="15" customHeight="1" x14ac:dyDescent="0.25">
      <c r="A47" s="468">
        <v>32</v>
      </c>
      <c r="B47" s="469"/>
      <c r="C47" s="470"/>
      <c r="D47" s="52" t="s">
        <v>35</v>
      </c>
      <c r="E47" s="122">
        <v>0</v>
      </c>
      <c r="F47" s="122">
        <v>531</v>
      </c>
      <c r="G47" s="122">
        <v>531</v>
      </c>
      <c r="H47" s="122">
        <v>0</v>
      </c>
      <c r="I47" s="122"/>
      <c r="J47" s="122"/>
    </row>
    <row r="48" spans="1:10" ht="15" customHeight="1" x14ac:dyDescent="0.25">
      <c r="A48" s="57" t="s">
        <v>138</v>
      </c>
      <c r="B48" s="185"/>
      <c r="C48" s="186"/>
      <c r="D48" s="56" t="s">
        <v>139</v>
      </c>
      <c r="E48" s="145">
        <f t="shared" ref="E48:F48" si="32">SUM(E50)</f>
        <v>0</v>
      </c>
      <c r="F48" s="145">
        <f t="shared" si="32"/>
        <v>0</v>
      </c>
      <c r="G48" s="145">
        <f t="shared" ref="G48" si="33">SUM(G50)</f>
        <v>0</v>
      </c>
      <c r="H48" s="145">
        <f t="shared" ref="H48" si="34">SUM(H50)</f>
        <v>0</v>
      </c>
      <c r="I48" s="145">
        <v>0</v>
      </c>
      <c r="J48" s="145">
        <v>0</v>
      </c>
    </row>
    <row r="49" spans="1:10" ht="15" customHeight="1" x14ac:dyDescent="0.25">
      <c r="A49" s="471" t="s">
        <v>94</v>
      </c>
      <c r="B49" s="472"/>
      <c r="C49" s="473"/>
      <c r="D49" s="112" t="s">
        <v>82</v>
      </c>
      <c r="E49" s="117"/>
      <c r="F49" s="117"/>
      <c r="G49" s="117"/>
      <c r="H49" s="117"/>
      <c r="I49" s="117"/>
      <c r="J49" s="117"/>
    </row>
    <row r="50" spans="1:10" ht="15" customHeight="1" x14ac:dyDescent="0.25">
      <c r="A50" s="465">
        <v>3</v>
      </c>
      <c r="B50" s="466"/>
      <c r="C50" s="467"/>
      <c r="D50" s="40" t="s">
        <v>17</v>
      </c>
      <c r="E50" s="120">
        <f t="shared" ref="E50:H50" si="35">SUM(E51)</f>
        <v>0</v>
      </c>
      <c r="F50" s="120">
        <f t="shared" si="35"/>
        <v>0</v>
      </c>
      <c r="G50" s="120">
        <f t="shared" si="35"/>
        <v>0</v>
      </c>
      <c r="H50" s="120">
        <f t="shared" si="35"/>
        <v>0</v>
      </c>
      <c r="I50" s="120"/>
      <c r="J50" s="120"/>
    </row>
    <row r="51" spans="1:10" ht="15" customHeight="1" x14ac:dyDescent="0.25">
      <c r="A51" s="468">
        <v>32</v>
      </c>
      <c r="B51" s="469"/>
      <c r="C51" s="470"/>
      <c r="D51" s="52" t="s">
        <v>35</v>
      </c>
      <c r="E51" s="122">
        <v>0</v>
      </c>
      <c r="F51" s="122">
        <v>0</v>
      </c>
      <c r="G51" s="122">
        <v>0</v>
      </c>
      <c r="H51" s="122">
        <v>0</v>
      </c>
      <c r="I51" s="122"/>
      <c r="J51" s="122"/>
    </row>
    <row r="52" spans="1:10" ht="15" customHeight="1" x14ac:dyDescent="0.25">
      <c r="A52" s="57" t="s">
        <v>168</v>
      </c>
      <c r="B52" s="185"/>
      <c r="C52" s="186"/>
      <c r="D52" s="56" t="s">
        <v>169</v>
      </c>
      <c r="E52" s="145">
        <f t="shared" ref="E52:F52" si="36">SUM(E54)</f>
        <v>0</v>
      </c>
      <c r="F52" s="145">
        <f t="shared" si="36"/>
        <v>0</v>
      </c>
      <c r="G52" s="145">
        <f t="shared" ref="G52" si="37">SUM(G54)</f>
        <v>0</v>
      </c>
      <c r="H52" s="145">
        <f t="shared" ref="H52" si="38">SUM(H54)</f>
        <v>0</v>
      </c>
      <c r="I52" s="145">
        <v>0</v>
      </c>
      <c r="J52" s="145">
        <v>0</v>
      </c>
    </row>
    <row r="53" spans="1:10" ht="15" customHeight="1" x14ac:dyDescent="0.25">
      <c r="A53" s="471" t="s">
        <v>94</v>
      </c>
      <c r="B53" s="472"/>
      <c r="C53" s="473"/>
      <c r="D53" s="112" t="s">
        <v>82</v>
      </c>
      <c r="E53" s="117"/>
      <c r="F53" s="117"/>
      <c r="G53" s="117"/>
      <c r="H53" s="117"/>
      <c r="I53" s="117"/>
      <c r="J53" s="117"/>
    </row>
    <row r="54" spans="1:10" ht="15" customHeight="1" x14ac:dyDescent="0.25">
      <c r="A54" s="465">
        <v>3</v>
      </c>
      <c r="B54" s="466"/>
      <c r="C54" s="467"/>
      <c r="D54" s="40" t="s">
        <v>17</v>
      </c>
      <c r="E54" s="120">
        <f t="shared" ref="E54:H54" si="39">SUM(E55)</f>
        <v>0</v>
      </c>
      <c r="F54" s="120">
        <f t="shared" si="39"/>
        <v>0</v>
      </c>
      <c r="G54" s="120">
        <f t="shared" si="39"/>
        <v>0</v>
      </c>
      <c r="H54" s="120">
        <f t="shared" si="39"/>
        <v>0</v>
      </c>
      <c r="I54" s="120"/>
      <c r="J54" s="120"/>
    </row>
    <row r="55" spans="1:10" ht="15" customHeight="1" x14ac:dyDescent="0.25">
      <c r="A55" s="468">
        <v>32</v>
      </c>
      <c r="B55" s="469"/>
      <c r="C55" s="470"/>
      <c r="D55" s="52" t="s">
        <v>35</v>
      </c>
      <c r="E55" s="122">
        <v>0</v>
      </c>
      <c r="F55" s="122">
        <v>0</v>
      </c>
      <c r="G55" s="122">
        <v>0</v>
      </c>
      <c r="H55" s="122">
        <v>0</v>
      </c>
      <c r="I55" s="122"/>
      <c r="J55" s="122"/>
    </row>
    <row r="56" spans="1:10" ht="0.75" customHeight="1" x14ac:dyDescent="0.25">
      <c r="A56" s="29"/>
      <c r="B56" s="104"/>
      <c r="C56" s="30"/>
      <c r="D56" s="105"/>
      <c r="E56" s="5"/>
      <c r="F56" s="5"/>
      <c r="G56" s="5"/>
      <c r="H56" s="5"/>
      <c r="I56" s="5"/>
      <c r="J56" s="5"/>
    </row>
    <row r="57" spans="1:10" ht="15" hidden="1" customHeight="1" x14ac:dyDescent="0.25">
      <c r="A57" s="29"/>
      <c r="B57" s="104"/>
      <c r="C57" s="30"/>
      <c r="D57" s="105"/>
      <c r="E57" s="5"/>
      <c r="F57" s="5"/>
      <c r="G57" s="5"/>
      <c r="H57" s="5"/>
      <c r="I57" s="5"/>
      <c r="J57" s="5"/>
    </row>
    <row r="58" spans="1:10" ht="15" hidden="1" customHeight="1" x14ac:dyDescent="0.25">
      <c r="A58" s="29"/>
      <c r="B58" s="104"/>
      <c r="C58" s="30"/>
      <c r="D58" s="105"/>
      <c r="E58" s="5"/>
      <c r="F58" s="5"/>
      <c r="G58" s="5"/>
      <c r="H58" s="5"/>
      <c r="I58" s="5"/>
      <c r="J58" s="5"/>
    </row>
    <row r="59" spans="1:10" ht="15" hidden="1" customHeight="1" x14ac:dyDescent="0.25">
      <c r="A59" s="29"/>
      <c r="B59" s="106"/>
      <c r="C59" s="30"/>
      <c r="D59" s="107"/>
      <c r="E59" s="5"/>
      <c r="F59" s="5"/>
      <c r="G59" s="5"/>
      <c r="H59" s="5"/>
      <c r="I59" s="5"/>
      <c r="J59" s="5"/>
    </row>
    <row r="60" spans="1:10" ht="15" customHeight="1" x14ac:dyDescent="0.25">
      <c r="A60" s="57" t="s">
        <v>110</v>
      </c>
      <c r="B60" s="185"/>
      <c r="C60" s="186"/>
      <c r="D60" s="56" t="s">
        <v>111</v>
      </c>
      <c r="E60" s="119">
        <f>SUM(E62+E66)</f>
        <v>0</v>
      </c>
      <c r="F60" s="119">
        <f>SUM(F62+F66)</f>
        <v>0</v>
      </c>
      <c r="G60" s="119">
        <f>SUM(G62+G66)</f>
        <v>0</v>
      </c>
      <c r="H60" s="119">
        <f>SUM(H62+H66)</f>
        <v>0</v>
      </c>
      <c r="I60" s="119">
        <v>0</v>
      </c>
      <c r="J60" s="119">
        <v>0</v>
      </c>
    </row>
    <row r="61" spans="1:10" ht="15" customHeight="1" x14ac:dyDescent="0.25">
      <c r="A61" s="471" t="s">
        <v>94</v>
      </c>
      <c r="B61" s="472"/>
      <c r="C61" s="473"/>
      <c r="D61" s="112" t="s">
        <v>13</v>
      </c>
      <c r="E61" s="117"/>
      <c r="F61" s="117"/>
      <c r="G61" s="117"/>
      <c r="H61" s="117"/>
      <c r="I61" s="117"/>
      <c r="J61" s="117"/>
    </row>
    <row r="62" spans="1:10" ht="15" customHeight="1" x14ac:dyDescent="0.25">
      <c r="A62" s="76"/>
      <c r="B62" s="82">
        <v>3</v>
      </c>
      <c r="C62" s="83"/>
      <c r="D62" s="84" t="s">
        <v>17</v>
      </c>
      <c r="E62" s="120">
        <f>SUM(E63+E64)</f>
        <v>0</v>
      </c>
      <c r="F62" s="120">
        <f>SUM(F63+F64)</f>
        <v>0</v>
      </c>
      <c r="G62" s="120">
        <f>SUM(G63+G64)</f>
        <v>0</v>
      </c>
      <c r="H62" s="120">
        <f>SUM(H63+H64)</f>
        <v>0</v>
      </c>
      <c r="I62" s="120"/>
      <c r="J62" s="120"/>
    </row>
    <row r="63" spans="1:10" ht="15" customHeight="1" x14ac:dyDescent="0.25">
      <c r="A63" s="42"/>
      <c r="B63" s="43">
        <v>31</v>
      </c>
      <c r="C63" s="51"/>
      <c r="D63" s="90" t="s">
        <v>18</v>
      </c>
      <c r="E63" s="122">
        <v>0</v>
      </c>
      <c r="F63" s="122">
        <v>0</v>
      </c>
      <c r="G63" s="122">
        <v>0</v>
      </c>
      <c r="H63" s="122">
        <v>0</v>
      </c>
      <c r="I63" s="122"/>
      <c r="J63" s="122"/>
    </row>
    <row r="64" spans="1:10" ht="15" customHeight="1" x14ac:dyDescent="0.25">
      <c r="A64" s="42"/>
      <c r="B64" s="43">
        <v>32</v>
      </c>
      <c r="C64" s="51"/>
      <c r="D64" s="90" t="s">
        <v>35</v>
      </c>
      <c r="E64" s="122">
        <v>0</v>
      </c>
      <c r="F64" s="122">
        <v>0</v>
      </c>
      <c r="G64" s="122">
        <v>0</v>
      </c>
      <c r="H64" s="122">
        <v>0</v>
      </c>
      <c r="I64" s="122"/>
      <c r="J64" s="122"/>
    </row>
    <row r="65" spans="1:10" ht="15" customHeight="1" x14ac:dyDescent="0.25">
      <c r="A65" s="471" t="s">
        <v>95</v>
      </c>
      <c r="B65" s="472"/>
      <c r="C65" s="473"/>
      <c r="D65" s="34" t="s">
        <v>96</v>
      </c>
      <c r="E65" s="123"/>
      <c r="F65" s="123"/>
      <c r="G65" s="123"/>
      <c r="H65" s="123"/>
      <c r="I65" s="123"/>
      <c r="J65" s="123"/>
    </row>
    <row r="66" spans="1:10" ht="15" customHeight="1" x14ac:dyDescent="0.25">
      <c r="A66" s="76"/>
      <c r="B66" s="82">
        <v>3</v>
      </c>
      <c r="C66" s="83"/>
      <c r="D66" s="84" t="s">
        <v>17</v>
      </c>
      <c r="E66" s="120">
        <f>SUM(E67+E68)</f>
        <v>0</v>
      </c>
      <c r="F66" s="120">
        <f>SUM(F67+F68)</f>
        <v>0</v>
      </c>
      <c r="G66" s="120">
        <f>SUM(G67+G68)</f>
        <v>0</v>
      </c>
      <c r="H66" s="120">
        <f>SUM(H67+H68)</f>
        <v>0</v>
      </c>
      <c r="I66" s="120"/>
      <c r="J66" s="120"/>
    </row>
    <row r="67" spans="1:10" ht="15" customHeight="1" x14ac:dyDescent="0.25">
      <c r="A67" s="42"/>
      <c r="B67" s="43">
        <v>31</v>
      </c>
      <c r="C67" s="51"/>
      <c r="D67" s="90" t="s">
        <v>18</v>
      </c>
      <c r="E67" s="122">
        <v>0</v>
      </c>
      <c r="F67" s="122">
        <v>0</v>
      </c>
      <c r="G67" s="122">
        <v>0</v>
      </c>
      <c r="H67" s="122">
        <v>0</v>
      </c>
      <c r="I67" s="122"/>
      <c r="J67" s="122"/>
    </row>
    <row r="68" spans="1:10" ht="15" customHeight="1" x14ac:dyDescent="0.25">
      <c r="A68" s="42"/>
      <c r="B68" s="43">
        <v>32</v>
      </c>
      <c r="C68" s="51"/>
      <c r="D68" s="90" t="s">
        <v>35</v>
      </c>
      <c r="E68" s="122">
        <v>0</v>
      </c>
      <c r="F68" s="122">
        <v>0</v>
      </c>
      <c r="G68" s="122">
        <v>0</v>
      </c>
      <c r="H68" s="122">
        <v>0</v>
      </c>
      <c r="I68" s="122"/>
      <c r="J68" s="122"/>
    </row>
    <row r="69" spans="1:10" ht="15" customHeight="1" x14ac:dyDescent="0.25">
      <c r="A69" s="57" t="s">
        <v>134</v>
      </c>
      <c r="B69" s="185"/>
      <c r="C69" s="186"/>
      <c r="D69" s="56" t="s">
        <v>133</v>
      </c>
      <c r="E69" s="119">
        <f>SUM(E71+E75+E80)</f>
        <v>70552.06</v>
      </c>
      <c r="F69" s="119">
        <f>SUM(F71+F75+F80)</f>
        <v>178480</v>
      </c>
      <c r="G69" s="119">
        <f>SUM(G71+G75+G80)</f>
        <v>178480</v>
      </c>
      <c r="H69" s="119">
        <f>SUM(H71+H75+H80)</f>
        <v>69629.98</v>
      </c>
      <c r="I69" s="119">
        <f>SUM(H69/E69)*100</f>
        <v>98.69305021001513</v>
      </c>
      <c r="J69" s="119">
        <f>SUM(H69/G69)*100</f>
        <v>39.012763334827426</v>
      </c>
    </row>
    <row r="70" spans="1:10" ht="15" customHeight="1" x14ac:dyDescent="0.25">
      <c r="A70" s="471" t="s">
        <v>94</v>
      </c>
      <c r="B70" s="472"/>
      <c r="C70" s="473"/>
      <c r="D70" s="112" t="s">
        <v>13</v>
      </c>
      <c r="E70" s="117"/>
      <c r="F70" s="117"/>
      <c r="G70" s="117"/>
      <c r="H70" s="117"/>
      <c r="I70" s="117"/>
      <c r="J70" s="117"/>
    </row>
    <row r="71" spans="1:10" ht="15" customHeight="1" x14ac:dyDescent="0.25">
      <c r="A71" s="76"/>
      <c r="B71" s="82">
        <v>3</v>
      </c>
      <c r="C71" s="83"/>
      <c r="D71" s="84" t="s">
        <v>17</v>
      </c>
      <c r="E71" s="120">
        <f>SUM(E72+E73)</f>
        <v>18343.55</v>
      </c>
      <c r="F71" s="120">
        <f>SUM(F72+F73)</f>
        <v>46390</v>
      </c>
      <c r="G71" s="120">
        <f>SUM(G72+G73)</f>
        <v>46390</v>
      </c>
      <c r="H71" s="120">
        <f>SUM(H72+H73)</f>
        <v>18103.809999999998</v>
      </c>
      <c r="I71" s="120"/>
      <c r="J71" s="120"/>
    </row>
    <row r="72" spans="1:10" ht="15" customHeight="1" x14ac:dyDescent="0.25">
      <c r="A72" s="42"/>
      <c r="B72" s="43">
        <v>31</v>
      </c>
      <c r="C72" s="51"/>
      <c r="D72" s="90" t="s">
        <v>18</v>
      </c>
      <c r="E72" s="122">
        <v>16325.27</v>
      </c>
      <c r="F72" s="122">
        <v>44150</v>
      </c>
      <c r="G72" s="122">
        <v>44150</v>
      </c>
      <c r="H72" s="122">
        <v>16197.21</v>
      </c>
      <c r="I72" s="122"/>
      <c r="J72" s="122"/>
    </row>
    <row r="73" spans="1:10" ht="15" customHeight="1" x14ac:dyDescent="0.25">
      <c r="A73" s="42"/>
      <c r="B73" s="43">
        <v>32</v>
      </c>
      <c r="C73" s="51"/>
      <c r="D73" s="90" t="s">
        <v>35</v>
      </c>
      <c r="E73" s="122">
        <v>2018.28</v>
      </c>
      <c r="F73" s="122">
        <v>2240</v>
      </c>
      <c r="G73" s="122">
        <v>2240</v>
      </c>
      <c r="H73" s="122">
        <v>1906.6</v>
      </c>
      <c r="I73" s="122"/>
      <c r="J73" s="122"/>
    </row>
    <row r="74" spans="1:10" ht="15" customHeight="1" x14ac:dyDescent="0.25">
      <c r="A74" s="471" t="s">
        <v>245</v>
      </c>
      <c r="B74" s="472"/>
      <c r="C74" s="473"/>
      <c r="D74" s="34" t="s">
        <v>276</v>
      </c>
      <c r="E74" s="123"/>
      <c r="F74" s="123"/>
      <c r="G74" s="123"/>
      <c r="H74" s="123"/>
      <c r="I74" s="123"/>
      <c r="J74" s="123"/>
    </row>
    <row r="75" spans="1:10" ht="15" customHeight="1" x14ac:dyDescent="0.25">
      <c r="A75" s="76"/>
      <c r="B75" s="82">
        <v>3</v>
      </c>
      <c r="C75" s="83"/>
      <c r="D75" s="84" t="s">
        <v>17</v>
      </c>
      <c r="E75" s="120">
        <f>SUM(E76+E77+E78)</f>
        <v>52208.509999999995</v>
      </c>
      <c r="F75" s="120">
        <f>SUM(F76+F77)</f>
        <v>112250</v>
      </c>
      <c r="G75" s="120">
        <f>SUM(G76+G77)</f>
        <v>112250</v>
      </c>
      <c r="H75" s="120">
        <f>SUM(H76+H77)</f>
        <v>43797.26</v>
      </c>
      <c r="I75" s="120"/>
      <c r="J75" s="120"/>
    </row>
    <row r="76" spans="1:10" ht="15" customHeight="1" x14ac:dyDescent="0.25">
      <c r="A76" s="42"/>
      <c r="B76" s="43">
        <v>31</v>
      </c>
      <c r="C76" s="51"/>
      <c r="D76" s="90" t="s">
        <v>18</v>
      </c>
      <c r="E76" s="122">
        <v>46464.2</v>
      </c>
      <c r="F76" s="122">
        <v>106830</v>
      </c>
      <c r="G76" s="122">
        <v>106830</v>
      </c>
      <c r="H76" s="122">
        <v>39184.730000000003</v>
      </c>
      <c r="I76" s="122"/>
      <c r="J76" s="122"/>
    </row>
    <row r="77" spans="1:10" ht="15" customHeight="1" x14ac:dyDescent="0.25">
      <c r="A77" s="42"/>
      <c r="B77" s="43">
        <v>32</v>
      </c>
      <c r="C77" s="51"/>
      <c r="D77" s="90" t="s">
        <v>35</v>
      </c>
      <c r="E77" s="122">
        <v>4801.43</v>
      </c>
      <c r="F77" s="122">
        <v>5420</v>
      </c>
      <c r="G77" s="122">
        <v>5420</v>
      </c>
      <c r="H77" s="122">
        <v>4612.53</v>
      </c>
      <c r="I77" s="122"/>
      <c r="J77" s="122"/>
    </row>
    <row r="78" spans="1:10" ht="15" customHeight="1" x14ac:dyDescent="0.25">
      <c r="A78" s="287">
        <v>323</v>
      </c>
      <c r="B78" s="398"/>
      <c r="C78" s="397"/>
      <c r="D78" s="218" t="s">
        <v>188</v>
      </c>
      <c r="E78" s="167">
        <v>942.88</v>
      </c>
      <c r="F78" s="167">
        <v>630</v>
      </c>
      <c r="G78" s="167">
        <v>630</v>
      </c>
      <c r="H78" s="167">
        <v>0</v>
      </c>
      <c r="I78" s="167"/>
      <c r="J78" s="167"/>
    </row>
    <row r="79" spans="1:10" ht="15" customHeight="1" x14ac:dyDescent="0.25">
      <c r="A79" s="471" t="s">
        <v>246</v>
      </c>
      <c r="B79" s="472"/>
      <c r="C79" s="473"/>
      <c r="D79" s="34" t="s">
        <v>247</v>
      </c>
      <c r="E79" s="123"/>
      <c r="F79" s="123"/>
      <c r="G79" s="123"/>
      <c r="H79" s="123"/>
      <c r="I79" s="123"/>
      <c r="J79" s="123"/>
    </row>
    <row r="80" spans="1:10" ht="15" customHeight="1" x14ac:dyDescent="0.25">
      <c r="A80" s="76"/>
      <c r="B80" s="82">
        <v>3</v>
      </c>
      <c r="C80" s="83"/>
      <c r="D80" s="84" t="s">
        <v>17</v>
      </c>
      <c r="E80" s="120">
        <f>SUM(E81+E82)</f>
        <v>0</v>
      </c>
      <c r="F80" s="120">
        <f>SUM(F81+F82)</f>
        <v>19840</v>
      </c>
      <c r="G80" s="120">
        <f>SUM(G81+G82)</f>
        <v>19840</v>
      </c>
      <c r="H80" s="120">
        <f>SUM(H81+H82)</f>
        <v>7728.91</v>
      </c>
      <c r="I80" s="120"/>
      <c r="J80" s="120"/>
    </row>
    <row r="81" spans="1:10" ht="15" customHeight="1" x14ac:dyDescent="0.25">
      <c r="A81" s="42"/>
      <c r="B81" s="43">
        <v>31</v>
      </c>
      <c r="C81" s="51"/>
      <c r="D81" s="90" t="s">
        <v>18</v>
      </c>
      <c r="E81" s="122">
        <v>0</v>
      </c>
      <c r="F81" s="122">
        <v>18860</v>
      </c>
      <c r="G81" s="122">
        <v>18860</v>
      </c>
      <c r="H81" s="122">
        <v>6914.95</v>
      </c>
      <c r="I81" s="122"/>
      <c r="J81" s="122"/>
    </row>
    <row r="82" spans="1:10" ht="15" customHeight="1" x14ac:dyDescent="0.25">
      <c r="A82" s="42"/>
      <c r="B82" s="43">
        <v>32</v>
      </c>
      <c r="C82" s="51"/>
      <c r="D82" s="90" t="s">
        <v>35</v>
      </c>
      <c r="E82" s="122">
        <v>0</v>
      </c>
      <c r="F82" s="122">
        <v>980</v>
      </c>
      <c r="G82" s="122">
        <v>980</v>
      </c>
      <c r="H82" s="122">
        <v>813.96</v>
      </c>
      <c r="I82" s="122"/>
      <c r="J82" s="122"/>
    </row>
    <row r="83" spans="1:10" s="253" customFormat="1" ht="15" customHeight="1" x14ac:dyDescent="0.25">
      <c r="A83" s="57" t="s">
        <v>250</v>
      </c>
      <c r="B83" s="185"/>
      <c r="C83" s="186"/>
      <c r="D83" s="56" t="s">
        <v>255</v>
      </c>
      <c r="E83" s="145">
        <f>SUM(E84)</f>
        <v>0</v>
      </c>
      <c r="F83" s="145">
        <f t="shared" ref="F83:H83" si="40">SUM(F84)</f>
        <v>0</v>
      </c>
      <c r="G83" s="145">
        <f t="shared" si="40"/>
        <v>0</v>
      </c>
      <c r="H83" s="145">
        <f t="shared" si="40"/>
        <v>0</v>
      </c>
      <c r="I83" s="145">
        <v>0</v>
      </c>
      <c r="J83" s="145">
        <v>0</v>
      </c>
    </row>
    <row r="84" spans="1:10" s="253" customFormat="1" ht="15" customHeight="1" x14ac:dyDescent="0.25">
      <c r="A84" s="76"/>
      <c r="B84" s="82">
        <v>3</v>
      </c>
      <c r="C84" s="83"/>
      <c r="D84" s="84" t="s">
        <v>17</v>
      </c>
      <c r="E84" s="120">
        <f>SUM(E85+E86)</f>
        <v>0</v>
      </c>
      <c r="F84" s="120">
        <f>SUM(F85+F86)</f>
        <v>0</v>
      </c>
      <c r="G84" s="120">
        <f>SUM(G85+G86)</f>
        <v>0</v>
      </c>
      <c r="H84" s="120">
        <f>SUM(H85+H86)</f>
        <v>0</v>
      </c>
      <c r="I84" s="120"/>
      <c r="J84" s="120"/>
    </row>
    <row r="85" spans="1:10" s="253" customFormat="1" ht="15" customHeight="1" x14ac:dyDescent="0.25">
      <c r="A85" s="42"/>
      <c r="B85" s="43">
        <v>31</v>
      </c>
      <c r="C85" s="51"/>
      <c r="D85" s="90" t="s">
        <v>18</v>
      </c>
      <c r="E85" s="122">
        <v>0</v>
      </c>
      <c r="F85" s="122">
        <v>0</v>
      </c>
      <c r="G85" s="122">
        <v>0</v>
      </c>
      <c r="H85" s="122">
        <v>0</v>
      </c>
      <c r="I85" s="122"/>
      <c r="J85" s="122"/>
    </row>
    <row r="86" spans="1:10" s="253" customFormat="1" ht="15" customHeight="1" x14ac:dyDescent="0.25">
      <c r="A86" s="42"/>
      <c r="B86" s="43">
        <v>32</v>
      </c>
      <c r="C86" s="51"/>
      <c r="D86" s="90" t="s">
        <v>35</v>
      </c>
      <c r="E86" s="122">
        <v>0</v>
      </c>
      <c r="F86" s="122">
        <v>0</v>
      </c>
      <c r="G86" s="122">
        <v>0</v>
      </c>
      <c r="H86" s="122">
        <v>0</v>
      </c>
      <c r="I86" s="122"/>
      <c r="J86" s="122"/>
    </row>
    <row r="87" spans="1:10" ht="15" customHeight="1" x14ac:dyDescent="0.25">
      <c r="A87" s="64" t="s">
        <v>212</v>
      </c>
      <c r="B87" s="65"/>
      <c r="C87" s="66"/>
      <c r="D87" s="67" t="s">
        <v>238</v>
      </c>
      <c r="E87" s="126">
        <f>SUM(E89)</f>
        <v>1930</v>
      </c>
      <c r="F87" s="126">
        <f>SUM(F89)</f>
        <v>4500</v>
      </c>
      <c r="G87" s="126">
        <f>SUM(G89)</f>
        <v>4500</v>
      </c>
      <c r="H87" s="126">
        <f>SUM(H89)</f>
        <v>5025.6000000000004</v>
      </c>
      <c r="I87" s="126">
        <f>SUM(H87/E87)*100</f>
        <v>260.3937823834197</v>
      </c>
      <c r="J87" s="126">
        <f>SUM(H87/G87)*100</f>
        <v>111.68</v>
      </c>
    </row>
    <row r="88" spans="1:10" ht="15" customHeight="1" x14ac:dyDescent="0.25">
      <c r="A88" s="471" t="s">
        <v>94</v>
      </c>
      <c r="B88" s="472"/>
      <c r="C88" s="473"/>
      <c r="D88" s="112" t="s">
        <v>13</v>
      </c>
      <c r="E88" s="117"/>
      <c r="F88" s="117"/>
      <c r="G88" s="117"/>
      <c r="H88" s="117"/>
      <c r="I88" s="117"/>
      <c r="J88" s="117"/>
    </row>
    <row r="89" spans="1:10" ht="15" customHeight="1" x14ac:dyDescent="0.25">
      <c r="A89" s="76"/>
      <c r="B89" s="82">
        <v>3</v>
      </c>
      <c r="C89" s="83"/>
      <c r="D89" s="84" t="s">
        <v>17</v>
      </c>
      <c r="E89" s="120">
        <f t="shared" ref="E89:H89" si="41">SUM(E90)</f>
        <v>1930</v>
      </c>
      <c r="F89" s="120">
        <f t="shared" si="41"/>
        <v>4500</v>
      </c>
      <c r="G89" s="120">
        <f t="shared" si="41"/>
        <v>4500</v>
      </c>
      <c r="H89" s="120">
        <f t="shared" si="41"/>
        <v>5025.6000000000004</v>
      </c>
      <c r="I89" s="120"/>
      <c r="J89" s="120"/>
    </row>
    <row r="90" spans="1:10" ht="27" customHeight="1" x14ac:dyDescent="0.25">
      <c r="A90" s="42"/>
      <c r="B90" s="43">
        <v>37</v>
      </c>
      <c r="C90" s="51"/>
      <c r="D90" s="92" t="s">
        <v>80</v>
      </c>
      <c r="E90" s="122">
        <v>1930</v>
      </c>
      <c r="F90" s="122">
        <v>4500</v>
      </c>
      <c r="G90" s="122">
        <v>4500</v>
      </c>
      <c r="H90" s="122">
        <v>5025.6000000000004</v>
      </c>
      <c r="I90" s="122"/>
      <c r="J90" s="122"/>
    </row>
    <row r="91" spans="1:10" ht="30" customHeight="1" x14ac:dyDescent="0.25">
      <c r="A91" s="63" t="s">
        <v>64</v>
      </c>
      <c r="B91" s="60"/>
      <c r="C91" s="61"/>
      <c r="D91" s="62" t="s">
        <v>100</v>
      </c>
      <c r="E91" s="151">
        <f t="shared" ref="E91:J91" si="42">SUM(E92)</f>
        <v>0</v>
      </c>
      <c r="F91" s="151">
        <f t="shared" si="42"/>
        <v>0</v>
      </c>
      <c r="G91" s="151">
        <f t="shared" si="42"/>
        <v>0</v>
      </c>
      <c r="H91" s="151">
        <f t="shared" si="42"/>
        <v>0</v>
      </c>
      <c r="I91" s="151">
        <f t="shared" si="42"/>
        <v>0</v>
      </c>
      <c r="J91" s="151">
        <f t="shared" si="42"/>
        <v>0</v>
      </c>
    </row>
    <row r="92" spans="1:10" ht="33.75" customHeight="1" x14ac:dyDescent="0.25">
      <c r="A92" s="64" t="s">
        <v>69</v>
      </c>
      <c r="B92" s="65"/>
      <c r="C92" s="66"/>
      <c r="D92" s="67" t="s">
        <v>68</v>
      </c>
      <c r="E92" s="152">
        <f t="shared" ref="E92:F92" si="43">SUM(E94)</f>
        <v>0</v>
      </c>
      <c r="F92" s="152">
        <f t="shared" si="43"/>
        <v>0</v>
      </c>
      <c r="G92" s="152">
        <f t="shared" ref="G92" si="44">SUM(G94)</f>
        <v>0</v>
      </c>
      <c r="H92" s="152">
        <f t="shared" ref="H92" si="45">SUM(H94)</f>
        <v>0</v>
      </c>
      <c r="I92" s="152"/>
      <c r="J92" s="152"/>
    </row>
    <row r="93" spans="1:10" ht="15" customHeight="1" x14ac:dyDescent="0.25">
      <c r="A93" s="471" t="s">
        <v>85</v>
      </c>
      <c r="B93" s="472"/>
      <c r="C93" s="473"/>
      <c r="D93" s="109" t="s">
        <v>83</v>
      </c>
      <c r="E93" s="150"/>
      <c r="F93" s="150"/>
      <c r="G93" s="150"/>
      <c r="H93" s="150"/>
      <c r="I93" s="150"/>
      <c r="J93" s="150"/>
    </row>
    <row r="94" spans="1:10" ht="15" customHeight="1" x14ac:dyDescent="0.25">
      <c r="A94" s="76"/>
      <c r="B94" s="79">
        <v>3</v>
      </c>
      <c r="C94" s="77"/>
      <c r="D94" s="78" t="s">
        <v>17</v>
      </c>
      <c r="E94" s="153">
        <f t="shared" ref="E94:H94" si="46">SUM(E95)</f>
        <v>0</v>
      </c>
      <c r="F94" s="153">
        <f t="shared" si="46"/>
        <v>0</v>
      </c>
      <c r="G94" s="153">
        <f t="shared" si="46"/>
        <v>0</v>
      </c>
      <c r="H94" s="153">
        <f t="shared" si="46"/>
        <v>0</v>
      </c>
      <c r="I94" s="153"/>
      <c r="J94" s="153"/>
    </row>
    <row r="95" spans="1:10" ht="23.25" customHeight="1" x14ac:dyDescent="0.25">
      <c r="A95" s="42"/>
      <c r="B95" s="88">
        <v>37</v>
      </c>
      <c r="C95" s="44"/>
      <c r="D95" s="92" t="s">
        <v>80</v>
      </c>
      <c r="E95" s="154">
        <v>0</v>
      </c>
      <c r="F95" s="154">
        <v>0</v>
      </c>
      <c r="G95" s="154">
        <v>0</v>
      </c>
      <c r="H95" s="154">
        <v>0</v>
      </c>
      <c r="I95" s="154"/>
      <c r="J95" s="154"/>
    </row>
    <row r="96" spans="1:10" ht="24" customHeight="1" x14ac:dyDescent="0.25">
      <c r="A96" s="68" t="s">
        <v>101</v>
      </c>
      <c r="B96" s="69"/>
      <c r="C96" s="70"/>
      <c r="D96" s="71" t="s">
        <v>70</v>
      </c>
      <c r="E96" s="118">
        <f>SUM(E97+E101+E105)</f>
        <v>9206.1299999999992</v>
      </c>
      <c r="F96" s="118">
        <f>SUM(F97+F101+F105)</f>
        <v>2000</v>
      </c>
      <c r="G96" s="118">
        <f>SUM(G97+G101+G105)</f>
        <v>2000</v>
      </c>
      <c r="H96" s="118">
        <f>SUM(H97+H101+H105)</f>
        <v>47931.06</v>
      </c>
      <c r="I96" s="118">
        <f>SUM(H96/E96)*100</f>
        <v>520.64287599675436</v>
      </c>
      <c r="J96" s="118">
        <f>SUM(H96/G96)*100</f>
        <v>2396.5529999999999</v>
      </c>
    </row>
    <row r="97" spans="1:10" ht="15" customHeight="1" x14ac:dyDescent="0.25">
      <c r="A97" s="64" t="s">
        <v>102</v>
      </c>
      <c r="B97" s="72"/>
      <c r="C97" s="73"/>
      <c r="D97" s="74" t="s">
        <v>71</v>
      </c>
      <c r="E97" s="148">
        <f t="shared" ref="E97:F97" si="47">SUM(E99)</f>
        <v>8206.1299999999992</v>
      </c>
      <c r="F97" s="148">
        <f t="shared" si="47"/>
        <v>500</v>
      </c>
      <c r="G97" s="148">
        <f t="shared" ref="G97" si="48">SUM(G99)</f>
        <v>500</v>
      </c>
      <c r="H97" s="148">
        <f t="shared" ref="H97" si="49">SUM(H99)</f>
        <v>7846.24</v>
      </c>
      <c r="I97" s="148">
        <f>SUM(H97/E97)*100</f>
        <v>95.614376082270212</v>
      </c>
      <c r="J97" s="148">
        <f>SUM(H97/G97)*100</f>
        <v>1569.248</v>
      </c>
    </row>
    <row r="98" spans="1:10" ht="15" customHeight="1" x14ac:dyDescent="0.25">
      <c r="A98" s="477" t="s">
        <v>84</v>
      </c>
      <c r="B98" s="478"/>
      <c r="C98" s="479"/>
      <c r="D98" s="111" t="s">
        <v>103</v>
      </c>
      <c r="E98" s="5"/>
      <c r="F98" s="5"/>
      <c r="G98" s="5"/>
      <c r="H98" s="5"/>
      <c r="I98" s="5"/>
      <c r="J98" s="5"/>
    </row>
    <row r="99" spans="1:10" ht="15" customHeight="1" x14ac:dyDescent="0.25">
      <c r="A99" s="492">
        <v>4</v>
      </c>
      <c r="B99" s="493"/>
      <c r="C99" s="494"/>
      <c r="D99" s="80" t="s">
        <v>19</v>
      </c>
      <c r="E99" s="120">
        <f t="shared" ref="E99:H99" si="50">SUM(E100)</f>
        <v>8206.1299999999992</v>
      </c>
      <c r="F99" s="120">
        <f t="shared" si="50"/>
        <v>500</v>
      </c>
      <c r="G99" s="120">
        <f t="shared" si="50"/>
        <v>500</v>
      </c>
      <c r="H99" s="120">
        <f t="shared" si="50"/>
        <v>7846.24</v>
      </c>
      <c r="I99" s="120"/>
      <c r="J99" s="120"/>
    </row>
    <row r="100" spans="1:10" ht="15" customHeight="1" x14ac:dyDescent="0.25">
      <c r="A100" s="495">
        <v>42</v>
      </c>
      <c r="B100" s="496"/>
      <c r="C100" s="497"/>
      <c r="D100" s="89" t="s">
        <v>81</v>
      </c>
      <c r="E100" s="154">
        <v>8206.1299999999992</v>
      </c>
      <c r="F100" s="154">
        <v>500</v>
      </c>
      <c r="G100" s="154">
        <v>500</v>
      </c>
      <c r="H100" s="154">
        <v>7846.24</v>
      </c>
      <c r="I100" s="154"/>
      <c r="J100" s="154"/>
    </row>
    <row r="101" spans="1:10" ht="15" customHeight="1" x14ac:dyDescent="0.25">
      <c r="A101" s="64" t="s">
        <v>66</v>
      </c>
      <c r="B101" s="72"/>
      <c r="C101" s="73"/>
      <c r="D101" s="74" t="s">
        <v>244</v>
      </c>
      <c r="E101" s="148">
        <f t="shared" ref="E101:F101" si="51">SUM(E103)</f>
        <v>0</v>
      </c>
      <c r="F101" s="148">
        <f t="shared" si="51"/>
        <v>500</v>
      </c>
      <c r="G101" s="148">
        <f t="shared" ref="G101" si="52">SUM(G103)</f>
        <v>500</v>
      </c>
      <c r="H101" s="148">
        <f t="shared" ref="H101" si="53">SUM(H103)</f>
        <v>39084.82</v>
      </c>
      <c r="I101" s="148" t="e">
        <f>SUM(H101/E101)*100</f>
        <v>#DIV/0!</v>
      </c>
      <c r="J101" s="148">
        <f>SUM(H101/G101)*100</f>
        <v>7816.9639999999999</v>
      </c>
    </row>
    <row r="102" spans="1:10" ht="15" customHeight="1" x14ac:dyDescent="0.25">
      <c r="A102" s="477" t="s">
        <v>84</v>
      </c>
      <c r="B102" s="478"/>
      <c r="C102" s="479"/>
      <c r="D102" s="111" t="s">
        <v>103</v>
      </c>
      <c r="E102" s="5"/>
      <c r="F102" s="5"/>
      <c r="G102" s="5"/>
      <c r="H102" s="5"/>
      <c r="I102" s="5"/>
      <c r="J102" s="5"/>
    </row>
    <row r="103" spans="1:10" ht="15" customHeight="1" x14ac:dyDescent="0.25">
      <c r="A103" s="492">
        <v>4</v>
      </c>
      <c r="B103" s="493"/>
      <c r="C103" s="494"/>
      <c r="D103" s="80" t="s">
        <v>19</v>
      </c>
      <c r="E103" s="120">
        <f t="shared" ref="E103:H103" si="54">SUM(E104)</f>
        <v>0</v>
      </c>
      <c r="F103" s="120">
        <f t="shared" si="54"/>
        <v>500</v>
      </c>
      <c r="G103" s="120">
        <f t="shared" si="54"/>
        <v>500</v>
      </c>
      <c r="H103" s="120">
        <f t="shared" si="54"/>
        <v>39084.82</v>
      </c>
      <c r="I103" s="120"/>
      <c r="J103" s="120"/>
    </row>
    <row r="104" spans="1:10" ht="15" customHeight="1" x14ac:dyDescent="0.25">
      <c r="A104" s="495">
        <v>45</v>
      </c>
      <c r="B104" s="496"/>
      <c r="C104" s="497"/>
      <c r="D104" s="181" t="s">
        <v>132</v>
      </c>
      <c r="E104" s="154">
        <v>0</v>
      </c>
      <c r="F104" s="154">
        <v>500</v>
      </c>
      <c r="G104" s="154">
        <v>500</v>
      </c>
      <c r="H104" s="154">
        <v>39084.82</v>
      </c>
      <c r="I104" s="154"/>
      <c r="J104" s="154"/>
    </row>
    <row r="105" spans="1:10" ht="15" customHeight="1" x14ac:dyDescent="0.25">
      <c r="A105" s="64" t="s">
        <v>105</v>
      </c>
      <c r="B105" s="72"/>
      <c r="C105" s="73"/>
      <c r="D105" s="74" t="s">
        <v>170</v>
      </c>
      <c r="E105" s="148">
        <f t="shared" ref="E105:F105" si="55">SUM(E107)</f>
        <v>1000</v>
      </c>
      <c r="F105" s="148">
        <f t="shared" si="55"/>
        <v>1000</v>
      </c>
      <c r="G105" s="148">
        <f t="shared" ref="G105" si="56">SUM(G107)</f>
        <v>1000</v>
      </c>
      <c r="H105" s="148">
        <f t="shared" ref="H105" si="57">SUM(H107)</f>
        <v>1000</v>
      </c>
      <c r="I105" s="148">
        <f>SUM(H105/E105)*100</f>
        <v>100</v>
      </c>
      <c r="J105" s="148">
        <f>SUM(H105/G105)*100</f>
        <v>100</v>
      </c>
    </row>
    <row r="106" spans="1:10" ht="15" customHeight="1" x14ac:dyDescent="0.25">
      <c r="A106" s="477" t="s">
        <v>84</v>
      </c>
      <c r="B106" s="478"/>
      <c r="C106" s="479"/>
      <c r="D106" s="111" t="s">
        <v>103</v>
      </c>
      <c r="E106" s="5"/>
      <c r="F106" s="5"/>
      <c r="G106" s="5"/>
      <c r="H106" s="5"/>
      <c r="I106" s="5"/>
      <c r="J106" s="5"/>
    </row>
    <row r="107" spans="1:10" ht="15" customHeight="1" x14ac:dyDescent="0.25">
      <c r="A107" s="492">
        <v>4</v>
      </c>
      <c r="B107" s="493"/>
      <c r="C107" s="494"/>
      <c r="D107" s="80" t="s">
        <v>19</v>
      </c>
      <c r="E107" s="120">
        <f t="shared" ref="E107:H107" si="58">SUM(E108)</f>
        <v>1000</v>
      </c>
      <c r="F107" s="120">
        <f t="shared" si="58"/>
        <v>1000</v>
      </c>
      <c r="G107" s="120">
        <f t="shared" si="58"/>
        <v>1000</v>
      </c>
      <c r="H107" s="120">
        <f t="shared" si="58"/>
        <v>1000</v>
      </c>
      <c r="I107" s="120"/>
      <c r="J107" s="120"/>
    </row>
    <row r="108" spans="1:10" ht="15" customHeight="1" x14ac:dyDescent="0.25">
      <c r="A108" s="495">
        <v>42</v>
      </c>
      <c r="B108" s="496"/>
      <c r="C108" s="497"/>
      <c r="D108" s="89" t="s">
        <v>81</v>
      </c>
      <c r="E108" s="154">
        <v>1000</v>
      </c>
      <c r="F108" s="154">
        <v>1000</v>
      </c>
      <c r="G108" s="154">
        <v>1000</v>
      </c>
      <c r="H108" s="154">
        <v>1000</v>
      </c>
      <c r="I108" s="154"/>
      <c r="J108" s="154"/>
    </row>
    <row r="109" spans="1:10" ht="27.75" customHeight="1" x14ac:dyDescent="0.25">
      <c r="A109" s="59" t="s">
        <v>72</v>
      </c>
      <c r="B109" s="60"/>
      <c r="C109" s="61"/>
      <c r="D109" s="62" t="s">
        <v>104</v>
      </c>
      <c r="E109" s="118">
        <f t="shared" ref="E109:F109" si="59">SUM(E111)</f>
        <v>18321.830000000002</v>
      </c>
      <c r="F109" s="118">
        <f t="shared" si="59"/>
        <v>500</v>
      </c>
      <c r="G109" s="118">
        <f t="shared" ref="G109" si="60">SUM(G111)</f>
        <v>500</v>
      </c>
      <c r="H109" s="118">
        <f t="shared" ref="H109" si="61">SUM(H111)</f>
        <v>0</v>
      </c>
      <c r="I109" s="118">
        <f>SUM(H109/E109)*100</f>
        <v>0</v>
      </c>
      <c r="J109" s="118">
        <f>SUM(H109/G109)*100</f>
        <v>0</v>
      </c>
    </row>
    <row r="110" spans="1:10" ht="15" customHeight="1" x14ac:dyDescent="0.25">
      <c r="A110" s="113" t="s">
        <v>84</v>
      </c>
      <c r="B110" s="114"/>
      <c r="C110" s="115"/>
      <c r="D110" s="112" t="s">
        <v>82</v>
      </c>
      <c r="E110" s="5"/>
      <c r="F110" s="5"/>
      <c r="G110" s="5"/>
      <c r="H110" s="5"/>
      <c r="I110" s="5"/>
      <c r="J110" s="5"/>
    </row>
    <row r="111" spans="1:10" ht="15" customHeight="1" x14ac:dyDescent="0.25">
      <c r="A111" s="81"/>
      <c r="B111" s="82">
        <v>3</v>
      </c>
      <c r="C111" s="83"/>
      <c r="D111" s="84" t="s">
        <v>17</v>
      </c>
      <c r="E111" s="120">
        <f t="shared" ref="E111:H111" si="62">SUM(E112)</f>
        <v>18321.830000000002</v>
      </c>
      <c r="F111" s="120">
        <f t="shared" si="62"/>
        <v>500</v>
      </c>
      <c r="G111" s="120">
        <f t="shared" si="62"/>
        <v>500</v>
      </c>
      <c r="H111" s="120">
        <f t="shared" si="62"/>
        <v>0</v>
      </c>
      <c r="I111" s="120"/>
      <c r="J111" s="120"/>
    </row>
    <row r="112" spans="1:10" ht="15" customHeight="1" x14ac:dyDescent="0.25">
      <c r="A112" s="50"/>
      <c r="B112" s="43">
        <v>32</v>
      </c>
      <c r="C112" s="51"/>
      <c r="D112" s="90" t="s">
        <v>35</v>
      </c>
      <c r="E112" s="122">
        <v>18321.830000000002</v>
      </c>
      <c r="F112" s="122">
        <v>500</v>
      </c>
      <c r="G112" s="122">
        <v>500</v>
      </c>
      <c r="H112" s="122">
        <v>0</v>
      </c>
      <c r="I112" s="122"/>
      <c r="J112" s="122"/>
    </row>
    <row r="113" spans="1:10" ht="15" customHeight="1" x14ac:dyDescent="0.25">
      <c r="A113" s="498" t="s">
        <v>64</v>
      </c>
      <c r="B113" s="451"/>
      <c r="C113" s="452"/>
      <c r="D113" s="179" t="s">
        <v>129</v>
      </c>
      <c r="E113" s="118">
        <f>SUM(E114+E118)</f>
        <v>0</v>
      </c>
      <c r="F113" s="118">
        <f>SUM(F118+F125)</f>
        <v>220000</v>
      </c>
      <c r="G113" s="118">
        <f>SUM(G118+G125)</f>
        <v>245000</v>
      </c>
      <c r="H113" s="118">
        <f>SUM(H118+H125)</f>
        <v>11473.85</v>
      </c>
      <c r="I113" s="118" t="e">
        <f>SUM(H113/E113)*100</f>
        <v>#DIV/0!</v>
      </c>
      <c r="J113" s="118">
        <f>SUM(H113/G113)*100</f>
        <v>4.6832040816326534</v>
      </c>
    </row>
    <row r="114" spans="1:10" ht="27.75" customHeight="1" x14ac:dyDescent="0.25">
      <c r="A114" s="450" t="s">
        <v>130</v>
      </c>
      <c r="B114" s="451"/>
      <c r="C114" s="452"/>
      <c r="D114" s="299" t="s">
        <v>131</v>
      </c>
      <c r="E114" s="126">
        <v>0</v>
      </c>
      <c r="F114" s="126">
        <v>0</v>
      </c>
      <c r="G114" s="126">
        <v>0</v>
      </c>
      <c r="H114" s="126">
        <v>0</v>
      </c>
      <c r="I114" s="126"/>
      <c r="J114" s="126"/>
    </row>
    <row r="115" spans="1:10" ht="15" customHeight="1" x14ac:dyDescent="0.25">
      <c r="A115" s="499" t="s">
        <v>84</v>
      </c>
      <c r="B115" s="451"/>
      <c r="C115" s="452"/>
      <c r="D115" s="112" t="s">
        <v>82</v>
      </c>
      <c r="E115" s="117"/>
      <c r="F115" s="117"/>
      <c r="G115" s="117"/>
      <c r="H115" s="117"/>
      <c r="I115" s="117"/>
      <c r="J115" s="117"/>
    </row>
    <row r="116" spans="1:10" ht="15" customHeight="1" x14ac:dyDescent="0.25">
      <c r="A116" s="492">
        <v>4</v>
      </c>
      <c r="B116" s="493"/>
      <c r="C116" s="494"/>
      <c r="D116" s="80" t="s">
        <v>19</v>
      </c>
      <c r="E116" s="120">
        <v>0</v>
      </c>
      <c r="F116" s="120">
        <v>0</v>
      </c>
      <c r="G116" s="120">
        <v>0</v>
      </c>
      <c r="H116" s="120">
        <v>0</v>
      </c>
      <c r="I116" s="120"/>
      <c r="J116" s="120">
        <v>0</v>
      </c>
    </row>
    <row r="117" spans="1:10" ht="27" customHeight="1" x14ac:dyDescent="0.25">
      <c r="A117" s="495">
        <v>45</v>
      </c>
      <c r="B117" s="496"/>
      <c r="C117" s="497"/>
      <c r="D117" s="181" t="s">
        <v>270</v>
      </c>
      <c r="E117" s="162">
        <v>0</v>
      </c>
      <c r="F117" s="162">
        <v>0</v>
      </c>
      <c r="G117" s="162">
        <v>0</v>
      </c>
      <c r="H117" s="162">
        <v>0</v>
      </c>
      <c r="I117" s="162"/>
      <c r="J117" s="162"/>
    </row>
    <row r="118" spans="1:10" ht="15" customHeight="1" x14ac:dyDescent="0.25">
      <c r="A118" s="450" t="s">
        <v>164</v>
      </c>
      <c r="B118" s="451"/>
      <c r="C118" s="452"/>
      <c r="D118" s="180" t="s">
        <v>165</v>
      </c>
      <c r="E118" s="126">
        <f>SUM(E120+E123)</f>
        <v>0</v>
      </c>
      <c r="F118" s="126">
        <f>SUM(F120+F123)</f>
        <v>20000</v>
      </c>
      <c r="G118" s="126">
        <f>SUM(G120+G123)</f>
        <v>20000</v>
      </c>
      <c r="H118" s="126">
        <f>SUM(H120+H123)</f>
        <v>0</v>
      </c>
      <c r="I118" s="126" t="e">
        <f>SUM(H118/E118)*100</f>
        <v>#DIV/0!</v>
      </c>
      <c r="J118" s="126">
        <f>SUM(H118/G118)*100</f>
        <v>0</v>
      </c>
    </row>
    <row r="119" spans="1:10" ht="15" customHeight="1" x14ac:dyDescent="0.25">
      <c r="A119" s="499" t="s">
        <v>84</v>
      </c>
      <c r="B119" s="451"/>
      <c r="C119" s="452"/>
      <c r="D119" s="112" t="s">
        <v>82</v>
      </c>
      <c r="E119" s="117"/>
      <c r="F119" s="117"/>
      <c r="G119" s="117"/>
      <c r="H119" s="117"/>
      <c r="I119" s="117"/>
      <c r="J119" s="117"/>
    </row>
    <row r="120" spans="1:10" ht="15" customHeight="1" x14ac:dyDescent="0.25">
      <c r="A120" s="492">
        <v>4</v>
      </c>
      <c r="B120" s="493"/>
      <c r="C120" s="494"/>
      <c r="D120" s="80" t="s">
        <v>19</v>
      </c>
      <c r="E120" s="120">
        <f t="shared" ref="E120:H120" si="63">SUM(E121)</f>
        <v>0</v>
      </c>
      <c r="F120" s="120">
        <f t="shared" si="63"/>
        <v>20000</v>
      </c>
      <c r="G120" s="120">
        <f t="shared" si="63"/>
        <v>20000</v>
      </c>
      <c r="H120" s="120">
        <f t="shared" si="63"/>
        <v>0</v>
      </c>
      <c r="I120" s="120"/>
      <c r="J120" s="120"/>
    </row>
    <row r="121" spans="1:10" ht="26.25" customHeight="1" x14ac:dyDescent="0.25">
      <c r="A121" s="495">
        <v>42</v>
      </c>
      <c r="B121" s="496"/>
      <c r="C121" s="497"/>
      <c r="D121" s="399" t="s">
        <v>132</v>
      </c>
      <c r="E121" s="162">
        <v>0</v>
      </c>
      <c r="F121" s="162">
        <v>20000</v>
      </c>
      <c r="G121" s="162">
        <v>20000</v>
      </c>
      <c r="H121" s="162">
        <v>0</v>
      </c>
      <c r="I121" s="162"/>
      <c r="J121" s="162"/>
    </row>
    <row r="122" spans="1:10" ht="15" customHeight="1" x14ac:dyDescent="0.25">
      <c r="A122" s="499" t="s">
        <v>166</v>
      </c>
      <c r="B122" s="451"/>
      <c r="C122" s="452"/>
      <c r="D122" s="112" t="s">
        <v>167</v>
      </c>
      <c r="E122" s="117"/>
      <c r="F122" s="117"/>
      <c r="G122" s="117"/>
      <c r="H122" s="117"/>
      <c r="I122" s="117"/>
      <c r="J122" s="117"/>
    </row>
    <row r="123" spans="1:10" ht="15" customHeight="1" x14ac:dyDescent="0.25">
      <c r="A123" s="492">
        <v>4</v>
      </c>
      <c r="B123" s="493"/>
      <c r="C123" s="494"/>
      <c r="D123" s="80" t="s">
        <v>19</v>
      </c>
      <c r="E123" s="120">
        <f t="shared" ref="E123:H123" si="64">SUM(E124)</f>
        <v>0</v>
      </c>
      <c r="F123" s="120">
        <f t="shared" si="64"/>
        <v>0</v>
      </c>
      <c r="G123" s="120">
        <f t="shared" si="64"/>
        <v>0</v>
      </c>
      <c r="H123" s="120">
        <f t="shared" si="64"/>
        <v>0</v>
      </c>
      <c r="I123" s="120"/>
      <c r="J123" s="120"/>
    </row>
    <row r="124" spans="1:10" ht="15" customHeight="1" x14ac:dyDescent="0.25">
      <c r="A124" s="495">
        <v>42</v>
      </c>
      <c r="B124" s="496"/>
      <c r="C124" s="497"/>
      <c r="D124" s="181" t="s">
        <v>132</v>
      </c>
      <c r="E124" s="162">
        <v>0</v>
      </c>
      <c r="F124" s="162">
        <v>0</v>
      </c>
      <c r="G124" s="162">
        <v>0</v>
      </c>
      <c r="H124" s="162">
        <v>0</v>
      </c>
      <c r="I124" s="162"/>
      <c r="J124" s="162"/>
    </row>
    <row r="125" spans="1:10" s="269" customFormat="1" ht="27.75" customHeight="1" x14ac:dyDescent="0.25">
      <c r="A125" s="450" t="s">
        <v>258</v>
      </c>
      <c r="B125" s="451"/>
      <c r="C125" s="452"/>
      <c r="D125" s="180" t="s">
        <v>259</v>
      </c>
      <c r="E125" s="126">
        <f>SUM(E127)</f>
        <v>0</v>
      </c>
      <c r="F125" s="126">
        <f>SUM(F127)</f>
        <v>200000</v>
      </c>
      <c r="G125" s="126">
        <f>SUM(G127)</f>
        <v>225000</v>
      </c>
      <c r="H125" s="126">
        <f>SUM(H127)</f>
        <v>11473.85</v>
      </c>
      <c r="I125" s="126" t="e">
        <f>SUM(H125/E125)*100</f>
        <v>#DIV/0!</v>
      </c>
      <c r="J125" s="126">
        <f>SUM(H125/G125)*100</f>
        <v>5.0994888888888887</v>
      </c>
    </row>
    <row r="126" spans="1:10" s="269" customFormat="1" ht="15" customHeight="1" x14ac:dyDescent="0.25">
      <c r="A126" s="499" t="s">
        <v>84</v>
      </c>
      <c r="B126" s="451"/>
      <c r="C126" s="452"/>
      <c r="D126" s="112" t="s">
        <v>82</v>
      </c>
      <c r="E126" s="117"/>
      <c r="F126" s="117"/>
      <c r="G126" s="117"/>
      <c r="H126" s="117"/>
      <c r="I126" s="117"/>
      <c r="J126" s="117"/>
    </row>
    <row r="127" spans="1:10" s="269" customFormat="1" ht="15" customHeight="1" x14ac:dyDescent="0.25">
      <c r="A127" s="492">
        <v>4</v>
      </c>
      <c r="B127" s="493"/>
      <c r="C127" s="494"/>
      <c r="D127" s="80" t="s">
        <v>19</v>
      </c>
      <c r="E127" s="120">
        <f t="shared" ref="E127:H127" si="65">SUM(E128)</f>
        <v>0</v>
      </c>
      <c r="F127" s="120">
        <f t="shared" si="65"/>
        <v>200000</v>
      </c>
      <c r="G127" s="120">
        <f t="shared" si="65"/>
        <v>225000</v>
      </c>
      <c r="H127" s="120">
        <f t="shared" si="65"/>
        <v>11473.85</v>
      </c>
      <c r="I127" s="120"/>
      <c r="J127" s="120"/>
    </row>
    <row r="128" spans="1:10" s="269" customFormat="1" ht="26.25" customHeight="1" x14ac:dyDescent="0.25">
      <c r="A128" s="495">
        <v>45</v>
      </c>
      <c r="B128" s="496"/>
      <c r="C128" s="497"/>
      <c r="D128" s="181" t="s">
        <v>132</v>
      </c>
      <c r="E128" s="162">
        <v>0</v>
      </c>
      <c r="F128" s="162">
        <v>200000</v>
      </c>
      <c r="G128" s="162">
        <v>225000</v>
      </c>
      <c r="H128" s="162">
        <v>11473.85</v>
      </c>
      <c r="I128" s="162"/>
      <c r="J128" s="162"/>
    </row>
    <row r="129" spans="1:10" ht="27" customHeight="1" x14ac:dyDescent="0.25">
      <c r="A129" s="59" t="s">
        <v>64</v>
      </c>
      <c r="B129" s="75"/>
      <c r="C129" s="61"/>
      <c r="D129" s="62" t="s">
        <v>73</v>
      </c>
      <c r="E129" s="118">
        <f>SUM(E130+E150+E156+E160+E193+E201+E205+E211+E215)</f>
        <v>917409.40999999992</v>
      </c>
      <c r="F129" s="118">
        <f>SUM(F130+F150+F156+F160+F193+F201+F205+F211+F215)</f>
        <v>1807123</v>
      </c>
      <c r="G129" s="118">
        <f>SUM(G130+G150+G156+G160+G193+G201+G205+G211+G215)</f>
        <v>1807123</v>
      </c>
      <c r="H129" s="118">
        <f>SUM(H130+H150+H156+H160+H193+H201+H205+H211+H215)</f>
        <v>850445.02000000014</v>
      </c>
      <c r="I129" s="118">
        <f>SUM(H129/E129)*100</f>
        <v>92.700708182184471</v>
      </c>
      <c r="J129" s="118">
        <f>SUM(H129/G129)*100</f>
        <v>47.060715845019963</v>
      </c>
    </row>
    <row r="130" spans="1:10" ht="15" customHeight="1" x14ac:dyDescent="0.25">
      <c r="A130" s="64" t="s">
        <v>54</v>
      </c>
      <c r="B130" s="65"/>
      <c r="C130" s="66"/>
      <c r="D130" s="67" t="s">
        <v>15</v>
      </c>
      <c r="E130" s="126">
        <f>SUM(E131+E139+E145+E148)</f>
        <v>22420.98</v>
      </c>
      <c r="F130" s="126">
        <f>SUM(F132+F136+F139+F145+F148)</f>
        <v>19700</v>
      </c>
      <c r="G130" s="126">
        <f>SUM(G132+G136+G139+G145+G148)</f>
        <v>19700</v>
      </c>
      <c r="H130" s="126">
        <f>SUM(H132+H136+H139+H145+H148)</f>
        <v>5034.0600000000004</v>
      </c>
      <c r="I130" s="126">
        <f>SUM(I132+I136+I139+I145)</f>
        <v>0</v>
      </c>
      <c r="J130" s="126">
        <f>SUM(J132+J136+J139+J145)</f>
        <v>0</v>
      </c>
    </row>
    <row r="131" spans="1:10" ht="15" customHeight="1" x14ac:dyDescent="0.25">
      <c r="A131" s="500" t="s">
        <v>87</v>
      </c>
      <c r="B131" s="501"/>
      <c r="C131" s="502"/>
      <c r="D131" s="108" t="s">
        <v>86</v>
      </c>
      <c r="E131" s="123">
        <f>SUM(E132+E136)</f>
        <v>5336.2400000000007</v>
      </c>
      <c r="F131" s="123">
        <f>SUM(F132+F136)</f>
        <v>11000</v>
      </c>
      <c r="G131" s="123">
        <f>SUM(G132+G136)</f>
        <v>11000</v>
      </c>
      <c r="H131" s="123">
        <v>0</v>
      </c>
      <c r="I131" s="123"/>
      <c r="J131" s="123"/>
    </row>
    <row r="132" spans="1:10" ht="15" customHeight="1" x14ac:dyDescent="0.25">
      <c r="A132" s="76"/>
      <c r="B132" s="79">
        <v>3</v>
      </c>
      <c r="C132" s="77"/>
      <c r="D132" s="40" t="s">
        <v>17</v>
      </c>
      <c r="E132" s="120">
        <f>SUM(E133+E134+E135)</f>
        <v>5311.4000000000005</v>
      </c>
      <c r="F132" s="120">
        <f>SUM(F133+F134+F135)</f>
        <v>10900</v>
      </c>
      <c r="G132" s="120">
        <f>SUM(G133+G134+G135)</f>
        <v>10900</v>
      </c>
      <c r="H132" s="120">
        <f>SUM(H133+H134+H135)</f>
        <v>677.62</v>
      </c>
      <c r="I132" s="120"/>
      <c r="J132" s="120"/>
    </row>
    <row r="133" spans="1:10" ht="15" customHeight="1" x14ac:dyDescent="0.25">
      <c r="A133" s="42"/>
      <c r="B133" s="88">
        <v>32</v>
      </c>
      <c r="C133" s="44"/>
      <c r="D133" s="52" t="s">
        <v>35</v>
      </c>
      <c r="E133" s="122">
        <v>5209.97</v>
      </c>
      <c r="F133" s="122">
        <v>10800</v>
      </c>
      <c r="G133" s="122">
        <v>10800</v>
      </c>
      <c r="H133" s="122">
        <v>677.62</v>
      </c>
      <c r="I133" s="122"/>
      <c r="J133" s="122"/>
    </row>
    <row r="134" spans="1:10" ht="15" customHeight="1" x14ac:dyDescent="0.25">
      <c r="A134" s="42"/>
      <c r="B134" s="43">
        <v>34</v>
      </c>
      <c r="C134" s="51"/>
      <c r="D134" s="45" t="s">
        <v>74</v>
      </c>
      <c r="E134" s="155">
        <v>63.93</v>
      </c>
      <c r="F134" s="155">
        <v>50</v>
      </c>
      <c r="G134" s="155">
        <v>50</v>
      </c>
      <c r="H134" s="155">
        <v>0</v>
      </c>
      <c r="I134" s="155"/>
      <c r="J134" s="155"/>
    </row>
    <row r="135" spans="1:10" ht="15" customHeight="1" x14ac:dyDescent="0.25">
      <c r="A135" s="215"/>
      <c r="B135" s="164">
        <v>36</v>
      </c>
      <c r="C135" s="165"/>
      <c r="D135" s="90" t="s">
        <v>178</v>
      </c>
      <c r="E135" s="155">
        <v>37.5</v>
      </c>
      <c r="F135" s="155">
        <v>50</v>
      </c>
      <c r="G135" s="155">
        <v>50</v>
      </c>
      <c r="H135" s="155">
        <v>0</v>
      </c>
      <c r="I135" s="155"/>
      <c r="J135" s="155"/>
    </row>
    <row r="136" spans="1:10" ht="15" customHeight="1" x14ac:dyDescent="0.25">
      <c r="A136" s="127"/>
      <c r="B136" s="163">
        <v>4</v>
      </c>
      <c r="C136" s="128"/>
      <c r="D136" s="84" t="s">
        <v>19</v>
      </c>
      <c r="E136" s="120">
        <f>SUM(E137)</f>
        <v>24.84</v>
      </c>
      <c r="F136" s="120">
        <f>SUM(F137)</f>
        <v>100</v>
      </c>
      <c r="G136" s="120">
        <f>SUM(G137)</f>
        <v>100</v>
      </c>
      <c r="H136" s="120">
        <f>SUM(H137)</f>
        <v>7.44</v>
      </c>
      <c r="I136" s="120"/>
      <c r="J136" s="120"/>
    </row>
    <row r="137" spans="1:10" ht="15" customHeight="1" x14ac:dyDescent="0.25">
      <c r="A137" s="129"/>
      <c r="B137" s="130">
        <v>42</v>
      </c>
      <c r="C137" s="131"/>
      <c r="D137" s="132" t="s">
        <v>46</v>
      </c>
      <c r="E137" s="133">
        <v>24.84</v>
      </c>
      <c r="F137" s="133">
        <v>100</v>
      </c>
      <c r="G137" s="133">
        <v>100</v>
      </c>
      <c r="H137" s="133">
        <v>7.44</v>
      </c>
      <c r="I137" s="133"/>
      <c r="J137" s="133"/>
    </row>
    <row r="138" spans="1:10" ht="15" customHeight="1" x14ac:dyDescent="0.25">
      <c r="A138" s="500" t="s">
        <v>90</v>
      </c>
      <c r="B138" s="501"/>
      <c r="C138" s="502"/>
      <c r="D138" s="168" t="s">
        <v>91</v>
      </c>
      <c r="E138" s="5"/>
      <c r="F138" s="5">
        <v>0</v>
      </c>
      <c r="G138" s="5">
        <v>0</v>
      </c>
      <c r="H138" s="5">
        <v>0</v>
      </c>
      <c r="I138" s="5"/>
      <c r="J138" s="5"/>
    </row>
    <row r="139" spans="1:10" ht="15" customHeight="1" x14ac:dyDescent="0.25">
      <c r="A139" s="76"/>
      <c r="B139" s="79">
        <v>3</v>
      </c>
      <c r="C139" s="77"/>
      <c r="D139" s="40" t="s">
        <v>17</v>
      </c>
      <c r="E139" s="124">
        <f>SUM(E140+E141+E143)</f>
        <v>10186.33</v>
      </c>
      <c r="F139" s="124">
        <f>SUM(F140+F141+F142+F143)</f>
        <v>1200</v>
      </c>
      <c r="G139" s="124">
        <f>SUM(G140+G141+G142+G143)</f>
        <v>1200</v>
      </c>
      <c r="H139" s="124">
        <f>SUM(H140+H141+H142+H143)</f>
        <v>0</v>
      </c>
      <c r="I139" s="124"/>
      <c r="J139" s="124"/>
    </row>
    <row r="140" spans="1:10" ht="15" customHeight="1" x14ac:dyDescent="0.25">
      <c r="A140" s="42"/>
      <c r="B140" s="88">
        <v>32</v>
      </c>
      <c r="C140" s="166"/>
      <c r="D140" s="141" t="s">
        <v>35</v>
      </c>
      <c r="E140" s="167">
        <v>10186.33</v>
      </c>
      <c r="F140" s="167">
        <v>1100</v>
      </c>
      <c r="G140" s="167">
        <v>1100</v>
      </c>
      <c r="H140" s="167">
        <v>0</v>
      </c>
      <c r="I140" s="167"/>
      <c r="J140" s="167"/>
    </row>
    <row r="141" spans="1:10" ht="15" customHeight="1" x14ac:dyDescent="0.25">
      <c r="A141" s="135"/>
      <c r="B141" s="136">
        <v>34</v>
      </c>
      <c r="C141" s="137"/>
      <c r="D141" s="100" t="s">
        <v>58</v>
      </c>
      <c r="E141" s="146">
        <v>0</v>
      </c>
      <c r="F141" s="146">
        <v>0</v>
      </c>
      <c r="G141" s="146">
        <v>0</v>
      </c>
      <c r="H141" s="146">
        <v>0</v>
      </c>
      <c r="I141" s="146"/>
      <c r="J141" s="146"/>
    </row>
    <row r="142" spans="1:10" ht="15" customHeight="1" x14ac:dyDescent="0.25">
      <c r="A142" s="215"/>
      <c r="B142" s="164">
        <v>36</v>
      </c>
      <c r="C142" s="165"/>
      <c r="D142" s="90" t="s">
        <v>178</v>
      </c>
      <c r="E142" s="155">
        <v>0</v>
      </c>
      <c r="F142" s="155">
        <v>100</v>
      </c>
      <c r="G142" s="155">
        <v>100</v>
      </c>
      <c r="H142" s="155">
        <v>0</v>
      </c>
      <c r="I142" s="155"/>
      <c r="J142" s="155"/>
    </row>
    <row r="143" spans="1:10" ht="15" customHeight="1" x14ac:dyDescent="0.25">
      <c r="A143" s="135"/>
      <c r="B143" s="136">
        <v>38</v>
      </c>
      <c r="C143" s="137"/>
      <c r="D143" s="95" t="s">
        <v>109</v>
      </c>
      <c r="E143" s="146">
        <v>0</v>
      </c>
      <c r="F143" s="146">
        <v>0</v>
      </c>
      <c r="G143" s="146">
        <v>0</v>
      </c>
      <c r="H143" s="146">
        <v>0</v>
      </c>
      <c r="I143" s="146"/>
      <c r="J143" s="146"/>
    </row>
    <row r="144" spans="1:10" ht="15" customHeight="1" x14ac:dyDescent="0.25">
      <c r="A144" s="500" t="s">
        <v>89</v>
      </c>
      <c r="B144" s="501"/>
      <c r="C144" s="502"/>
      <c r="D144" s="108" t="s">
        <v>88</v>
      </c>
      <c r="E144" s="5"/>
      <c r="F144" s="5"/>
      <c r="G144" s="5"/>
      <c r="H144" s="5"/>
      <c r="I144" s="5"/>
      <c r="J144" s="5"/>
    </row>
    <row r="145" spans="1:10" ht="15" customHeight="1" x14ac:dyDescent="0.25">
      <c r="A145" s="76"/>
      <c r="B145" s="79">
        <v>3</v>
      </c>
      <c r="C145" s="77"/>
      <c r="D145" s="40" t="s">
        <v>17</v>
      </c>
      <c r="E145" s="120">
        <f t="shared" ref="E145:H145" si="66">SUM(E146)</f>
        <v>6898.41</v>
      </c>
      <c r="F145" s="120">
        <f t="shared" si="66"/>
        <v>7500</v>
      </c>
      <c r="G145" s="120">
        <f t="shared" si="66"/>
        <v>7500</v>
      </c>
      <c r="H145" s="120">
        <f t="shared" si="66"/>
        <v>3569</v>
      </c>
      <c r="I145" s="120"/>
      <c r="J145" s="120"/>
    </row>
    <row r="146" spans="1:10" ht="15" customHeight="1" x14ac:dyDescent="0.25">
      <c r="A146" s="138"/>
      <c r="B146" s="139">
        <v>32</v>
      </c>
      <c r="C146" s="140"/>
      <c r="D146" s="141" t="s">
        <v>35</v>
      </c>
      <c r="E146" s="134">
        <v>6898.41</v>
      </c>
      <c r="F146" s="134">
        <v>7500</v>
      </c>
      <c r="G146" s="134">
        <v>7500</v>
      </c>
      <c r="H146" s="134">
        <v>3569</v>
      </c>
      <c r="I146" s="134"/>
      <c r="J146" s="134"/>
    </row>
    <row r="147" spans="1:10" s="275" customFormat="1" ht="26.25" customHeight="1" x14ac:dyDescent="0.25">
      <c r="A147" s="500" t="s">
        <v>266</v>
      </c>
      <c r="B147" s="501"/>
      <c r="C147" s="502"/>
      <c r="D147" s="108" t="s">
        <v>265</v>
      </c>
      <c r="E147" s="240"/>
      <c r="F147" s="240"/>
      <c r="G147" s="240"/>
      <c r="H147" s="240"/>
      <c r="I147" s="240"/>
      <c r="J147" s="240"/>
    </row>
    <row r="148" spans="1:10" s="275" customFormat="1" ht="21" customHeight="1" x14ac:dyDescent="0.25">
      <c r="A148" s="76"/>
      <c r="B148" s="79">
        <v>3</v>
      </c>
      <c r="C148" s="77"/>
      <c r="D148" s="286" t="s">
        <v>17</v>
      </c>
      <c r="E148" s="298">
        <f>SUM(E149)</f>
        <v>0</v>
      </c>
      <c r="F148" s="298">
        <f>SUM(F149)</f>
        <v>0</v>
      </c>
      <c r="G148" s="298">
        <f>SUM(G149)</f>
        <v>0</v>
      </c>
      <c r="H148" s="298">
        <f>SUM(H149)</f>
        <v>780</v>
      </c>
      <c r="I148" s="298"/>
      <c r="J148" s="298"/>
    </row>
    <row r="149" spans="1:10" s="275" customFormat="1" ht="17.25" customHeight="1" x14ac:dyDescent="0.25">
      <c r="A149" s="42"/>
      <c r="B149" s="88">
        <v>32</v>
      </c>
      <c r="C149" s="44"/>
      <c r="D149" s="52" t="s">
        <v>35</v>
      </c>
      <c r="E149" s="155">
        <v>0</v>
      </c>
      <c r="F149" s="155">
        <v>0</v>
      </c>
      <c r="G149" s="155">
        <v>0</v>
      </c>
      <c r="H149" s="155">
        <v>780</v>
      </c>
      <c r="I149" s="155"/>
      <c r="J149" s="155"/>
    </row>
    <row r="150" spans="1:10" ht="27.75" customHeight="1" x14ac:dyDescent="0.25">
      <c r="A150" s="64" t="s">
        <v>59</v>
      </c>
      <c r="B150" s="65"/>
      <c r="C150" s="66"/>
      <c r="D150" s="67" t="s">
        <v>107</v>
      </c>
      <c r="E150" s="126">
        <f t="shared" ref="E150:F150" si="67">SUM(E152)</f>
        <v>825377.37999999989</v>
      </c>
      <c r="F150" s="126">
        <f t="shared" si="67"/>
        <v>1588488</v>
      </c>
      <c r="G150" s="126">
        <f t="shared" ref="G150" si="68">SUM(G152)</f>
        <v>1588488</v>
      </c>
      <c r="H150" s="126">
        <f t="shared" ref="H150" si="69">SUM(H152)</f>
        <v>766649.09000000008</v>
      </c>
      <c r="I150" s="126">
        <f>SUM(H150/E150)*100</f>
        <v>92.884674159594752</v>
      </c>
      <c r="J150" s="126">
        <f>SUM(H150/G150)*100</f>
        <v>48.262819108485559</v>
      </c>
    </row>
    <row r="151" spans="1:10" ht="15" customHeight="1" x14ac:dyDescent="0.25">
      <c r="A151" s="471" t="s">
        <v>89</v>
      </c>
      <c r="B151" s="472"/>
      <c r="C151" s="473"/>
      <c r="D151" s="110" t="s">
        <v>88</v>
      </c>
      <c r="E151" s="5"/>
      <c r="F151" s="5"/>
      <c r="G151" s="5"/>
      <c r="H151" s="5"/>
      <c r="I151" s="5"/>
      <c r="J151" s="5"/>
    </row>
    <row r="152" spans="1:10" ht="15" customHeight="1" x14ac:dyDescent="0.25">
      <c r="A152" s="76"/>
      <c r="B152" s="82">
        <v>3</v>
      </c>
      <c r="C152" s="83"/>
      <c r="D152" s="84" t="s">
        <v>17</v>
      </c>
      <c r="E152" s="120">
        <f>SUM(E153+E154+E155)</f>
        <v>825377.37999999989</v>
      </c>
      <c r="F152" s="120">
        <f>SUM(F153+F154+F155)</f>
        <v>1588488</v>
      </c>
      <c r="G152" s="120">
        <f>SUM(G153+G154+G155)</f>
        <v>1588488</v>
      </c>
      <c r="H152" s="120">
        <f>SUM(H153+H154+H155)</f>
        <v>766649.09000000008</v>
      </c>
      <c r="I152" s="120"/>
      <c r="J152" s="120"/>
    </row>
    <row r="153" spans="1:10" ht="15" customHeight="1" x14ac:dyDescent="0.25">
      <c r="A153" s="42"/>
      <c r="B153" s="43">
        <v>31</v>
      </c>
      <c r="C153" s="51"/>
      <c r="D153" s="90" t="s">
        <v>18</v>
      </c>
      <c r="E153" s="122">
        <v>786197.32</v>
      </c>
      <c r="F153" s="122">
        <v>1510444</v>
      </c>
      <c r="G153" s="122">
        <v>1510444</v>
      </c>
      <c r="H153" s="122">
        <v>731528.54</v>
      </c>
      <c r="I153" s="122"/>
      <c r="J153" s="122"/>
    </row>
    <row r="154" spans="1:10" ht="15" customHeight="1" x14ac:dyDescent="0.25">
      <c r="A154" s="42"/>
      <c r="B154" s="43">
        <v>32</v>
      </c>
      <c r="C154" s="51"/>
      <c r="D154" s="90" t="s">
        <v>35</v>
      </c>
      <c r="E154" s="122">
        <v>39180.06</v>
      </c>
      <c r="F154" s="122">
        <v>78044</v>
      </c>
      <c r="G154" s="122">
        <v>78044</v>
      </c>
      <c r="H154" s="122">
        <v>35120.550000000003</v>
      </c>
      <c r="I154" s="122"/>
      <c r="J154" s="122"/>
    </row>
    <row r="155" spans="1:10" ht="15" customHeight="1" x14ac:dyDescent="0.25">
      <c r="A155" s="93"/>
      <c r="B155" s="94">
        <v>34</v>
      </c>
      <c r="C155" s="99"/>
      <c r="D155" s="100" t="s">
        <v>58</v>
      </c>
      <c r="E155" s="116">
        <v>0</v>
      </c>
      <c r="F155" s="116">
        <v>0</v>
      </c>
      <c r="G155" s="116">
        <v>0</v>
      </c>
      <c r="H155" s="116">
        <v>0</v>
      </c>
      <c r="I155" s="116"/>
      <c r="J155" s="116"/>
    </row>
    <row r="156" spans="1:10" ht="15" customHeight="1" x14ac:dyDescent="0.25">
      <c r="A156" s="64" t="s">
        <v>176</v>
      </c>
      <c r="B156" s="65"/>
      <c r="C156" s="66"/>
      <c r="D156" s="67" t="s">
        <v>177</v>
      </c>
      <c r="E156" s="126">
        <f>SUM(E159+E187)</f>
        <v>6112.16</v>
      </c>
      <c r="F156" s="126">
        <f>SUM(F159+F187)</f>
        <v>11000</v>
      </c>
      <c r="G156" s="126">
        <f>SUM(G159+G187)</f>
        <v>11000</v>
      </c>
      <c r="H156" s="126">
        <f>SUM(H159+H187)</f>
        <v>13045.92</v>
      </c>
      <c r="I156" s="126">
        <f>SUM(H156/E156)*100</f>
        <v>213.4420564906678</v>
      </c>
      <c r="J156" s="126">
        <f>SUM(H156/G156)*100</f>
        <v>118.59927272727273</v>
      </c>
    </row>
    <row r="157" spans="1:10" ht="15" customHeight="1" x14ac:dyDescent="0.25">
      <c r="A157" s="471" t="s">
        <v>89</v>
      </c>
      <c r="B157" s="472"/>
      <c r="C157" s="473"/>
      <c r="D157" s="110" t="s">
        <v>88</v>
      </c>
      <c r="E157" s="5"/>
      <c r="F157" s="5"/>
      <c r="G157" s="5"/>
      <c r="H157" s="5"/>
      <c r="I157" s="5"/>
      <c r="J157" s="5"/>
    </row>
    <row r="158" spans="1:10" ht="15" customHeight="1" x14ac:dyDescent="0.25">
      <c r="A158" s="76"/>
      <c r="B158" s="82">
        <v>3</v>
      </c>
      <c r="C158" s="83"/>
      <c r="D158" s="84" t="s">
        <v>17</v>
      </c>
      <c r="E158" s="120">
        <f>SUM(E159)</f>
        <v>6112.16</v>
      </c>
      <c r="F158" s="120">
        <f t="shared" ref="F158:H158" si="70">SUM(F159)</f>
        <v>11000</v>
      </c>
      <c r="G158" s="120">
        <f t="shared" si="70"/>
        <v>11000</v>
      </c>
      <c r="H158" s="120">
        <f t="shared" si="70"/>
        <v>13045.92</v>
      </c>
      <c r="I158" s="120"/>
      <c r="J158" s="120"/>
    </row>
    <row r="159" spans="1:10" ht="15" customHeight="1" x14ac:dyDescent="0.25">
      <c r="A159" s="42"/>
      <c r="B159" s="43">
        <v>32</v>
      </c>
      <c r="C159" s="51"/>
      <c r="D159" s="90" t="s">
        <v>35</v>
      </c>
      <c r="E159" s="122">
        <v>6112.16</v>
      </c>
      <c r="F159" s="122">
        <v>11000</v>
      </c>
      <c r="G159" s="122">
        <v>11000</v>
      </c>
      <c r="H159" s="122">
        <v>13045.92</v>
      </c>
      <c r="I159" s="122"/>
      <c r="J159" s="122"/>
    </row>
    <row r="160" spans="1:10" ht="15" customHeight="1" x14ac:dyDescent="0.25">
      <c r="A160" s="64" t="s">
        <v>98</v>
      </c>
      <c r="B160" s="65"/>
      <c r="C160" s="66"/>
      <c r="D160" s="67" t="s">
        <v>108</v>
      </c>
      <c r="E160" s="126">
        <f t="shared" ref="E160:F160" si="71">SUM(E162+E191)</f>
        <v>42270.5</v>
      </c>
      <c r="F160" s="126">
        <f t="shared" si="71"/>
        <v>83500</v>
      </c>
      <c r="G160" s="126">
        <f t="shared" ref="G160" si="72">SUM(G162+G191)</f>
        <v>83500</v>
      </c>
      <c r="H160" s="126">
        <f t="shared" ref="H160" si="73">SUM(H162+H191)</f>
        <v>41239.379999999997</v>
      </c>
      <c r="I160" s="126">
        <f>SUM(H160/E160)*100</f>
        <v>97.560662873635266</v>
      </c>
      <c r="J160" s="126">
        <f>SUM(H160/G160)*100</f>
        <v>49.38847904191617</v>
      </c>
    </row>
    <row r="161" spans="1:10" ht="15" customHeight="1" x14ac:dyDescent="0.25">
      <c r="A161" s="113" t="s">
        <v>90</v>
      </c>
      <c r="B161" s="114"/>
      <c r="C161" s="115"/>
      <c r="D161" s="112" t="s">
        <v>91</v>
      </c>
      <c r="E161" s="5"/>
      <c r="F161" s="5"/>
      <c r="G161" s="5"/>
      <c r="H161" s="5"/>
      <c r="I161" s="5"/>
      <c r="J161" s="5"/>
    </row>
    <row r="162" spans="1:10" ht="15" customHeight="1" x14ac:dyDescent="0.25">
      <c r="A162" s="81"/>
      <c r="B162" s="82">
        <v>3</v>
      </c>
      <c r="C162" s="83"/>
      <c r="D162" s="40" t="s">
        <v>17</v>
      </c>
      <c r="E162" s="120">
        <f t="shared" ref="E162:F162" si="74">SUM(E163+E186)</f>
        <v>0</v>
      </c>
      <c r="F162" s="120">
        <f t="shared" si="74"/>
        <v>0</v>
      </c>
      <c r="G162" s="120">
        <f t="shared" ref="G162" si="75">SUM(G163+G186)</f>
        <v>0</v>
      </c>
      <c r="H162" s="120">
        <f t="shared" ref="H162" si="76">SUM(H163+H186)</f>
        <v>0</v>
      </c>
      <c r="I162" s="120"/>
      <c r="J162" s="120"/>
    </row>
    <row r="163" spans="1:10" ht="15" customHeight="1" x14ac:dyDescent="0.25">
      <c r="A163" s="50"/>
      <c r="B163" s="43">
        <v>32</v>
      </c>
      <c r="C163" s="51"/>
      <c r="D163" s="52" t="s">
        <v>35</v>
      </c>
      <c r="E163" s="122">
        <f t="shared" ref="E163:F163" si="77">SUM(E164+E167+E174+E184)</f>
        <v>0</v>
      </c>
      <c r="F163" s="122">
        <f t="shared" si="77"/>
        <v>0</v>
      </c>
      <c r="G163" s="122">
        <f t="shared" ref="G163" si="78">SUM(G164+G167+G174+G184)</f>
        <v>0</v>
      </c>
      <c r="H163" s="122">
        <f t="shared" ref="H163" si="79">SUM(H164+H167+H174+H184)</f>
        <v>0</v>
      </c>
      <c r="I163" s="122"/>
      <c r="J163" s="122"/>
    </row>
    <row r="164" spans="1:10" ht="15" customHeight="1" x14ac:dyDescent="0.25">
      <c r="A164" s="222"/>
      <c r="B164" s="94">
        <v>321</v>
      </c>
      <c r="C164" s="99"/>
      <c r="D164" s="218" t="s">
        <v>180</v>
      </c>
      <c r="E164" s="116">
        <f t="shared" ref="E164:F164" si="80">SUM(E165+E166)</f>
        <v>0</v>
      </c>
      <c r="F164" s="116">
        <f t="shared" si="80"/>
        <v>0</v>
      </c>
      <c r="G164" s="116">
        <f t="shared" ref="G164" si="81">SUM(G165+G166)</f>
        <v>0</v>
      </c>
      <c r="H164" s="116">
        <f t="shared" ref="H164" si="82">SUM(H165+H166)</f>
        <v>0</v>
      </c>
      <c r="I164" s="116"/>
      <c r="J164" s="116"/>
    </row>
    <row r="165" spans="1:10" ht="15" customHeight="1" x14ac:dyDescent="0.25">
      <c r="A165" s="499">
        <v>3212</v>
      </c>
      <c r="B165" s="503"/>
      <c r="C165" s="504"/>
      <c r="D165" s="32" t="s">
        <v>181</v>
      </c>
      <c r="E165" s="117">
        <v>0</v>
      </c>
      <c r="F165" s="117">
        <v>0</v>
      </c>
      <c r="G165" s="117">
        <v>0</v>
      </c>
      <c r="H165" s="117">
        <v>0</v>
      </c>
      <c r="I165" s="117"/>
      <c r="J165" s="117"/>
    </row>
    <row r="166" spans="1:10" ht="15" customHeight="1" x14ac:dyDescent="0.25">
      <c r="A166" s="499">
        <v>3213</v>
      </c>
      <c r="B166" s="503"/>
      <c r="C166" s="504"/>
      <c r="D166" s="32" t="s">
        <v>182</v>
      </c>
      <c r="E166" s="117">
        <v>0</v>
      </c>
      <c r="F166" s="117">
        <v>0</v>
      </c>
      <c r="G166" s="117">
        <v>0</v>
      </c>
      <c r="H166" s="117">
        <v>0</v>
      </c>
      <c r="I166" s="117"/>
      <c r="J166" s="117"/>
    </row>
    <row r="167" spans="1:10" ht="15" customHeight="1" x14ac:dyDescent="0.25">
      <c r="A167" s="93"/>
      <c r="B167" s="94">
        <v>322</v>
      </c>
      <c r="C167" s="221"/>
      <c r="D167" s="218" t="s">
        <v>184</v>
      </c>
      <c r="E167" s="116">
        <f t="shared" ref="E167:F167" si="83">SUM(E168+E169+E170+E172+E173)</f>
        <v>0</v>
      </c>
      <c r="F167" s="116">
        <f t="shared" si="83"/>
        <v>0</v>
      </c>
      <c r="G167" s="116">
        <f t="shared" ref="G167" si="84">SUM(G168+G169+G170+G172+G173)</f>
        <v>0</v>
      </c>
      <c r="H167" s="116">
        <f t="shared" ref="H167" si="85">SUM(H168+H169+H170+H172+H173)</f>
        <v>0</v>
      </c>
      <c r="I167" s="116"/>
      <c r="J167" s="116"/>
    </row>
    <row r="168" spans="1:10" ht="15" customHeight="1" x14ac:dyDescent="0.25">
      <c r="A168" s="499">
        <v>3221</v>
      </c>
      <c r="B168" s="503"/>
      <c r="C168" s="504"/>
      <c r="D168" t="s">
        <v>237</v>
      </c>
      <c r="E168" s="123">
        <v>0</v>
      </c>
      <c r="F168" s="123">
        <v>0</v>
      </c>
      <c r="G168" s="123">
        <v>0</v>
      </c>
      <c r="H168" s="123">
        <v>0</v>
      </c>
      <c r="I168" s="123"/>
      <c r="J168" s="123"/>
    </row>
    <row r="169" spans="1:10" ht="15" customHeight="1" x14ac:dyDescent="0.25">
      <c r="A169" s="499">
        <v>3222</v>
      </c>
      <c r="B169" s="503"/>
      <c r="C169" s="504"/>
      <c r="D169" s="219" t="s">
        <v>223</v>
      </c>
      <c r="E169" s="123">
        <v>0</v>
      </c>
      <c r="F169" s="123">
        <v>0</v>
      </c>
      <c r="G169" s="123">
        <v>0</v>
      </c>
      <c r="H169" s="123">
        <v>0</v>
      </c>
      <c r="I169" s="123"/>
      <c r="J169" s="123"/>
    </row>
    <row r="170" spans="1:10" ht="15" customHeight="1" x14ac:dyDescent="0.25">
      <c r="A170" s="499">
        <v>3223</v>
      </c>
      <c r="B170" s="503"/>
      <c r="C170" s="504"/>
      <c r="D170" s="219" t="s">
        <v>55</v>
      </c>
      <c r="E170" s="123">
        <v>0</v>
      </c>
      <c r="F170" s="123">
        <v>0</v>
      </c>
      <c r="G170" s="123">
        <v>0</v>
      </c>
      <c r="H170" s="123">
        <v>0</v>
      </c>
      <c r="I170" s="123"/>
      <c r="J170" s="123"/>
    </row>
    <row r="171" spans="1:10" ht="15" customHeight="1" x14ac:dyDescent="0.25">
      <c r="A171" s="214"/>
      <c r="B171" s="234">
        <v>3224</v>
      </c>
      <c r="C171" s="196"/>
      <c r="D171" s="219" t="s">
        <v>234</v>
      </c>
      <c r="E171" s="123">
        <v>0</v>
      </c>
      <c r="F171" s="123">
        <v>0</v>
      </c>
      <c r="G171" s="123">
        <v>0</v>
      </c>
      <c r="H171" s="123">
        <v>0</v>
      </c>
      <c r="I171" s="123"/>
      <c r="J171" s="123"/>
    </row>
    <row r="172" spans="1:10" ht="15" customHeight="1" x14ac:dyDescent="0.25">
      <c r="A172" s="499">
        <v>3226</v>
      </c>
      <c r="B172" s="503"/>
      <c r="C172" s="504"/>
      <c r="D172" s="219" t="s">
        <v>186</v>
      </c>
      <c r="E172" s="123">
        <v>0</v>
      </c>
      <c r="F172" s="123">
        <v>0</v>
      </c>
      <c r="G172" s="123">
        <v>0</v>
      </c>
      <c r="H172" s="123">
        <v>0</v>
      </c>
      <c r="I172" s="123"/>
      <c r="J172" s="123"/>
    </row>
    <row r="173" spans="1:10" ht="15" customHeight="1" x14ac:dyDescent="0.25">
      <c r="A173" s="499">
        <v>3227</v>
      </c>
      <c r="B173" s="503"/>
      <c r="C173" s="504"/>
      <c r="D173" s="34" t="s">
        <v>187</v>
      </c>
      <c r="E173" s="123">
        <v>0</v>
      </c>
      <c r="F173" s="123">
        <v>0</v>
      </c>
      <c r="G173" s="123">
        <v>0</v>
      </c>
      <c r="H173" s="123">
        <v>0</v>
      </c>
      <c r="I173" s="123"/>
      <c r="J173" s="123"/>
    </row>
    <row r="174" spans="1:10" ht="15" customHeight="1" x14ac:dyDescent="0.25">
      <c r="A174" s="93"/>
      <c r="B174" s="94">
        <v>323</v>
      </c>
      <c r="C174" s="221"/>
      <c r="D174" s="218" t="s">
        <v>188</v>
      </c>
      <c r="E174" s="146">
        <f t="shared" ref="E174:F174" si="86">SUM(E175:E183)</f>
        <v>0</v>
      </c>
      <c r="F174" s="146">
        <f t="shared" si="86"/>
        <v>0</v>
      </c>
      <c r="G174" s="146">
        <f t="shared" ref="G174" si="87">SUM(G175:G183)</f>
        <v>0</v>
      </c>
      <c r="H174" s="146">
        <f t="shared" ref="H174" si="88">SUM(H175:H183)</f>
        <v>0</v>
      </c>
      <c r="I174" s="146"/>
      <c r="J174" s="146"/>
    </row>
    <row r="175" spans="1:10" ht="15" customHeight="1" x14ac:dyDescent="0.25">
      <c r="A175" s="499">
        <v>3231</v>
      </c>
      <c r="B175" s="503"/>
      <c r="C175" s="504"/>
      <c r="D175" s="32" t="s">
        <v>257</v>
      </c>
      <c r="E175" s="123">
        <v>0</v>
      </c>
      <c r="F175" s="123">
        <v>0</v>
      </c>
      <c r="G175" s="123">
        <v>0</v>
      </c>
      <c r="H175" s="123">
        <v>0</v>
      </c>
      <c r="I175" s="123"/>
      <c r="J175" s="123"/>
    </row>
    <row r="176" spans="1:10" ht="15" customHeight="1" x14ac:dyDescent="0.25">
      <c r="A176" s="499">
        <v>3232</v>
      </c>
      <c r="B176" s="503"/>
      <c r="C176" s="504"/>
      <c r="D176" s="32" t="s">
        <v>199</v>
      </c>
      <c r="E176" s="123">
        <v>0</v>
      </c>
      <c r="F176" s="123">
        <v>0</v>
      </c>
      <c r="G176" s="123">
        <v>0</v>
      </c>
      <c r="H176" s="123">
        <v>0</v>
      </c>
      <c r="I176" s="123"/>
      <c r="J176" s="123"/>
    </row>
    <row r="177" spans="1:10" ht="15" customHeight="1" x14ac:dyDescent="0.25">
      <c r="A177" s="499">
        <v>3233</v>
      </c>
      <c r="B177" s="503"/>
      <c r="C177" s="504"/>
      <c r="D177" s="32" t="s">
        <v>189</v>
      </c>
      <c r="E177" s="123">
        <v>0</v>
      </c>
      <c r="F177" s="123">
        <v>0</v>
      </c>
      <c r="G177" s="123">
        <v>0</v>
      </c>
      <c r="H177" s="123">
        <v>0</v>
      </c>
      <c r="I177" s="123"/>
      <c r="J177" s="123"/>
    </row>
    <row r="178" spans="1:10" ht="15" customHeight="1" x14ac:dyDescent="0.25">
      <c r="A178" s="499">
        <v>3234</v>
      </c>
      <c r="B178" s="503"/>
      <c r="C178" s="504"/>
      <c r="D178" s="32" t="s">
        <v>190</v>
      </c>
      <c r="E178" s="123">
        <v>0</v>
      </c>
      <c r="F178" s="123">
        <v>0</v>
      </c>
      <c r="G178" s="123">
        <v>0</v>
      </c>
      <c r="H178" s="123">
        <v>0</v>
      </c>
      <c r="I178" s="123"/>
      <c r="J178" s="123"/>
    </row>
    <row r="179" spans="1:10" ht="15" customHeight="1" x14ac:dyDescent="0.25">
      <c r="A179" s="499">
        <v>3235</v>
      </c>
      <c r="B179" s="503"/>
      <c r="C179" s="504"/>
      <c r="D179" s="32" t="s">
        <v>224</v>
      </c>
      <c r="E179" s="123">
        <v>0</v>
      </c>
      <c r="F179" s="123">
        <v>0</v>
      </c>
      <c r="G179" s="123">
        <v>0</v>
      </c>
      <c r="H179" s="123">
        <v>0</v>
      </c>
      <c r="I179" s="123"/>
      <c r="J179" s="123"/>
    </row>
    <row r="180" spans="1:10" ht="15" customHeight="1" x14ac:dyDescent="0.25">
      <c r="A180" s="499">
        <v>3236</v>
      </c>
      <c r="B180" s="503"/>
      <c r="C180" s="504"/>
      <c r="D180" s="32" t="s">
        <v>191</v>
      </c>
      <c r="E180" s="123">
        <v>0</v>
      </c>
      <c r="F180" s="123">
        <v>0</v>
      </c>
      <c r="G180" s="123">
        <v>0</v>
      </c>
      <c r="H180" s="123">
        <v>0</v>
      </c>
      <c r="I180" s="123"/>
      <c r="J180" s="123"/>
    </row>
    <row r="181" spans="1:10" ht="15" customHeight="1" x14ac:dyDescent="0.25">
      <c r="A181" s="499">
        <v>3237</v>
      </c>
      <c r="B181" s="503"/>
      <c r="C181" s="504"/>
      <c r="D181" s="32" t="s">
        <v>192</v>
      </c>
      <c r="E181" s="123">
        <v>0</v>
      </c>
      <c r="F181" s="123">
        <v>0</v>
      </c>
      <c r="G181" s="123">
        <v>0</v>
      </c>
      <c r="H181" s="123">
        <v>0</v>
      </c>
      <c r="I181" s="123"/>
      <c r="J181" s="123"/>
    </row>
    <row r="182" spans="1:10" ht="15" customHeight="1" x14ac:dyDescent="0.25">
      <c r="A182" s="499">
        <v>3238</v>
      </c>
      <c r="B182" s="503"/>
      <c r="C182" s="504"/>
      <c r="D182" s="32" t="s">
        <v>193</v>
      </c>
      <c r="E182" s="123">
        <v>0</v>
      </c>
      <c r="F182" s="123">
        <v>0</v>
      </c>
      <c r="G182" s="123">
        <v>0</v>
      </c>
      <c r="H182" s="123">
        <v>0</v>
      </c>
      <c r="I182" s="123"/>
      <c r="J182" s="123"/>
    </row>
    <row r="183" spans="1:10" ht="15" customHeight="1" x14ac:dyDescent="0.25">
      <c r="A183" s="499">
        <v>3239</v>
      </c>
      <c r="B183" s="503"/>
      <c r="C183" s="504"/>
      <c r="D183" s="32" t="s">
        <v>194</v>
      </c>
      <c r="E183" s="123">
        <v>0</v>
      </c>
      <c r="F183" s="123">
        <v>0</v>
      </c>
      <c r="G183" s="123">
        <v>0</v>
      </c>
      <c r="H183" s="123">
        <v>0</v>
      </c>
      <c r="I183" s="123"/>
      <c r="J183" s="123"/>
    </row>
    <row r="184" spans="1:10" ht="15" customHeight="1" x14ac:dyDescent="0.25">
      <c r="A184" s="93"/>
      <c r="B184" s="94">
        <v>329</v>
      </c>
      <c r="C184" s="99"/>
      <c r="D184" s="95" t="s">
        <v>56</v>
      </c>
      <c r="E184" s="146">
        <f t="shared" ref="E184:H184" si="89">SUM(E185)</f>
        <v>0</v>
      </c>
      <c r="F184" s="146">
        <f t="shared" si="89"/>
        <v>0</v>
      </c>
      <c r="G184" s="146">
        <f t="shared" si="89"/>
        <v>0</v>
      </c>
      <c r="H184" s="146">
        <f t="shared" si="89"/>
        <v>0</v>
      </c>
      <c r="I184" s="146"/>
      <c r="J184" s="146"/>
    </row>
    <row r="185" spans="1:10" ht="15" customHeight="1" x14ac:dyDescent="0.25">
      <c r="A185" s="29"/>
      <c r="B185" s="234">
        <v>3299</v>
      </c>
      <c r="C185" s="30"/>
      <c r="D185" s="34" t="s">
        <v>56</v>
      </c>
      <c r="E185" s="123">
        <v>0</v>
      </c>
      <c r="F185" s="123">
        <v>0</v>
      </c>
      <c r="G185" s="123">
        <v>0</v>
      </c>
      <c r="H185" s="123">
        <v>0</v>
      </c>
      <c r="I185" s="123"/>
      <c r="J185" s="123"/>
    </row>
    <row r="186" spans="1:10" ht="15" customHeight="1" x14ac:dyDescent="0.25">
      <c r="A186" s="42"/>
      <c r="B186" s="164">
        <v>34</v>
      </c>
      <c r="C186" s="44"/>
      <c r="D186" s="45" t="s">
        <v>74</v>
      </c>
      <c r="E186" s="125">
        <f t="shared" ref="E186:H186" si="90">SUM(E187)</f>
        <v>0</v>
      </c>
      <c r="F186" s="125">
        <f t="shared" si="90"/>
        <v>0</v>
      </c>
      <c r="G186" s="125">
        <f t="shared" si="90"/>
        <v>0</v>
      </c>
      <c r="H186" s="125">
        <f t="shared" si="90"/>
        <v>0</v>
      </c>
      <c r="I186" s="125"/>
      <c r="J186" s="125"/>
    </row>
    <row r="187" spans="1:10" ht="15" customHeight="1" x14ac:dyDescent="0.25">
      <c r="A187" s="93"/>
      <c r="B187" s="136">
        <v>343</v>
      </c>
      <c r="C187" s="221"/>
      <c r="D187" s="100" t="s">
        <v>58</v>
      </c>
      <c r="E187" s="146">
        <f t="shared" ref="E187:F187" si="91">SUM(E188+E189)</f>
        <v>0</v>
      </c>
      <c r="F187" s="146">
        <f t="shared" si="91"/>
        <v>0</v>
      </c>
      <c r="G187" s="146">
        <f t="shared" ref="G187" si="92">SUM(G188+G189)</f>
        <v>0</v>
      </c>
      <c r="H187" s="146">
        <f t="shared" ref="H187" si="93">SUM(H188+H189)</f>
        <v>0</v>
      </c>
      <c r="I187" s="146"/>
      <c r="J187" s="146"/>
    </row>
    <row r="188" spans="1:10" ht="15" customHeight="1" x14ac:dyDescent="0.25">
      <c r="A188" s="29"/>
      <c r="B188" s="234"/>
      <c r="C188" s="30">
        <v>3431</v>
      </c>
      <c r="D188" s="34" t="s">
        <v>228</v>
      </c>
      <c r="E188" s="123">
        <v>0</v>
      </c>
      <c r="F188" s="123">
        <v>0</v>
      </c>
      <c r="G188" s="123">
        <v>0</v>
      </c>
      <c r="H188" s="123">
        <v>0</v>
      </c>
      <c r="I188" s="123"/>
      <c r="J188" s="123"/>
    </row>
    <row r="189" spans="1:10" ht="15" customHeight="1" x14ac:dyDescent="0.25">
      <c r="A189" s="29"/>
      <c r="B189" s="234"/>
      <c r="C189" s="30">
        <v>3432</v>
      </c>
      <c r="D189" s="34" t="s">
        <v>229</v>
      </c>
      <c r="E189" s="123">
        <v>0</v>
      </c>
      <c r="F189" s="123">
        <v>0</v>
      </c>
      <c r="G189" s="123">
        <v>0</v>
      </c>
      <c r="H189" s="123">
        <v>0</v>
      </c>
      <c r="I189" s="123"/>
      <c r="J189" s="123"/>
    </row>
    <row r="190" spans="1:10" ht="15" customHeight="1" x14ac:dyDescent="0.25">
      <c r="A190" s="471" t="s">
        <v>92</v>
      </c>
      <c r="B190" s="472"/>
      <c r="C190" s="473"/>
      <c r="D190" s="142" t="s">
        <v>88</v>
      </c>
      <c r="E190" s="123"/>
      <c r="F190" s="123"/>
      <c r="G190" s="123"/>
      <c r="H190" s="123"/>
      <c r="I190" s="123"/>
      <c r="J190" s="123"/>
    </row>
    <row r="191" spans="1:10" ht="15" customHeight="1" x14ac:dyDescent="0.25">
      <c r="A191" s="81"/>
      <c r="B191" s="82">
        <v>3</v>
      </c>
      <c r="C191" s="83"/>
      <c r="D191" s="40" t="s">
        <v>17</v>
      </c>
      <c r="E191" s="120">
        <f t="shared" ref="E191:H191" si="94">SUM(E192)</f>
        <v>42270.5</v>
      </c>
      <c r="F191" s="120">
        <f t="shared" si="94"/>
        <v>83500</v>
      </c>
      <c r="G191" s="120">
        <f t="shared" si="94"/>
        <v>83500</v>
      </c>
      <c r="H191" s="120">
        <f t="shared" si="94"/>
        <v>41239.379999999997</v>
      </c>
      <c r="I191" s="120"/>
      <c r="J191" s="120"/>
    </row>
    <row r="192" spans="1:10" ht="15" customHeight="1" x14ac:dyDescent="0.25">
      <c r="A192" s="50"/>
      <c r="B192" s="43">
        <v>32</v>
      </c>
      <c r="C192" s="51"/>
      <c r="D192" s="52" t="s">
        <v>35</v>
      </c>
      <c r="E192" s="122">
        <v>42270.5</v>
      </c>
      <c r="F192" s="122">
        <v>83500</v>
      </c>
      <c r="G192" s="122">
        <v>83500</v>
      </c>
      <c r="H192" s="122">
        <v>41239.379999999997</v>
      </c>
      <c r="I192" s="122"/>
      <c r="J192" s="122"/>
    </row>
    <row r="193" spans="1:10" ht="15" customHeight="1" x14ac:dyDescent="0.25">
      <c r="A193" s="189" t="s">
        <v>135</v>
      </c>
      <c r="B193" s="190"/>
      <c r="C193" s="191"/>
      <c r="D193" s="192" t="s">
        <v>137</v>
      </c>
      <c r="E193" s="145">
        <f>SUM(E195+E199)</f>
        <v>17292.62</v>
      </c>
      <c r="F193" s="145">
        <f>SUM(F195+F199)</f>
        <v>51985</v>
      </c>
      <c r="G193" s="145">
        <f>SUM(G195+G199)</f>
        <v>51985</v>
      </c>
      <c r="H193" s="145">
        <f>SUM(H195+H199)</f>
        <v>20443.489999999998</v>
      </c>
      <c r="I193" s="145">
        <f>SUM(H193/E193)*100</f>
        <v>118.22089423118069</v>
      </c>
      <c r="J193" s="145">
        <f>SUM(H193/G193)*100</f>
        <v>39.325747811868808</v>
      </c>
    </row>
    <row r="194" spans="1:10" ht="15" customHeight="1" x14ac:dyDescent="0.25">
      <c r="A194" s="113" t="s">
        <v>92</v>
      </c>
      <c r="B194" s="187"/>
      <c r="C194" s="115"/>
      <c r="D194" s="188" t="s">
        <v>88</v>
      </c>
      <c r="E194" s="123"/>
      <c r="F194" s="123"/>
      <c r="G194" s="123"/>
      <c r="H194" s="123"/>
      <c r="I194" s="123"/>
      <c r="J194" s="123"/>
    </row>
    <row r="195" spans="1:10" ht="15" customHeight="1" x14ac:dyDescent="0.25">
      <c r="A195" s="76"/>
      <c r="B195" s="82">
        <v>3</v>
      </c>
      <c r="C195" s="77"/>
      <c r="D195" s="84" t="s">
        <v>17</v>
      </c>
      <c r="E195" s="124">
        <f>SUM(E196+E197)</f>
        <v>16023.48</v>
      </c>
      <c r="F195" s="124">
        <f>SUM(F196+F197)</f>
        <v>36360</v>
      </c>
      <c r="G195" s="124">
        <f>SUM(G196+G197)</f>
        <v>36360</v>
      </c>
      <c r="H195" s="124">
        <f>SUM(H196+H197)</f>
        <v>16549.669999999998</v>
      </c>
      <c r="I195" s="124"/>
      <c r="J195" s="124"/>
    </row>
    <row r="196" spans="1:10" ht="15" customHeight="1" x14ac:dyDescent="0.25">
      <c r="A196" s="158"/>
      <c r="B196" s="159">
        <v>31</v>
      </c>
      <c r="C196" s="193"/>
      <c r="D196" s="194" t="s">
        <v>18</v>
      </c>
      <c r="E196" s="195">
        <v>14821.63</v>
      </c>
      <c r="F196" s="195">
        <v>33930</v>
      </c>
      <c r="G196" s="195">
        <v>33930</v>
      </c>
      <c r="H196" s="195">
        <v>15471.96</v>
      </c>
      <c r="I196" s="195"/>
      <c r="J196" s="195"/>
    </row>
    <row r="197" spans="1:10" ht="15" customHeight="1" x14ac:dyDescent="0.25">
      <c r="A197" s="158"/>
      <c r="B197" s="159">
        <v>32</v>
      </c>
      <c r="C197" s="193"/>
      <c r="D197" s="194" t="s">
        <v>35</v>
      </c>
      <c r="E197" s="195">
        <v>1201.8499999999999</v>
      </c>
      <c r="F197" s="195">
        <v>2430</v>
      </c>
      <c r="G197" s="195">
        <v>2430</v>
      </c>
      <c r="H197" s="195">
        <v>1077.71</v>
      </c>
      <c r="I197" s="195"/>
      <c r="J197" s="195"/>
    </row>
    <row r="198" spans="1:10" ht="15" customHeight="1" x14ac:dyDescent="0.25">
      <c r="A198" s="471" t="s">
        <v>136</v>
      </c>
      <c r="B198" s="472"/>
      <c r="C198" s="473"/>
      <c r="D198" s="188" t="s">
        <v>118</v>
      </c>
      <c r="E198" s="117"/>
      <c r="F198" s="117"/>
      <c r="G198" s="117"/>
      <c r="H198" s="117"/>
      <c r="I198" s="117"/>
      <c r="J198" s="117"/>
    </row>
    <row r="199" spans="1:10" ht="15" customHeight="1" x14ac:dyDescent="0.25">
      <c r="A199" s="76"/>
      <c r="B199" s="82">
        <v>3</v>
      </c>
      <c r="C199" s="77"/>
      <c r="D199" s="84" t="s">
        <v>17</v>
      </c>
      <c r="E199" s="120">
        <f t="shared" ref="E199:H199" si="95">SUM(E200)</f>
        <v>1269.1400000000001</v>
      </c>
      <c r="F199" s="120">
        <f t="shared" si="95"/>
        <v>15625</v>
      </c>
      <c r="G199" s="120">
        <f t="shared" si="95"/>
        <v>15625</v>
      </c>
      <c r="H199" s="120">
        <f t="shared" si="95"/>
        <v>3893.82</v>
      </c>
      <c r="I199" s="120"/>
      <c r="J199" s="120"/>
    </row>
    <row r="200" spans="1:10" ht="15" customHeight="1" x14ac:dyDescent="0.25">
      <c r="A200" s="158"/>
      <c r="B200" s="159">
        <v>32</v>
      </c>
      <c r="C200" s="193"/>
      <c r="D200" s="194" t="s">
        <v>35</v>
      </c>
      <c r="E200" s="195">
        <v>1269.1400000000001</v>
      </c>
      <c r="F200" s="195">
        <v>15625</v>
      </c>
      <c r="G200" s="195">
        <v>15625</v>
      </c>
      <c r="H200" s="195">
        <v>3893.82</v>
      </c>
      <c r="I200" s="195"/>
      <c r="J200" s="195"/>
    </row>
    <row r="201" spans="1:10" ht="15" customHeight="1" x14ac:dyDescent="0.25">
      <c r="A201" s="64" t="s">
        <v>75</v>
      </c>
      <c r="B201" s="97"/>
      <c r="C201" s="66"/>
      <c r="D201" s="98" t="s">
        <v>71</v>
      </c>
      <c r="E201" s="126">
        <f t="shared" ref="E201:F201" si="96">SUM(E203)</f>
        <v>3215.25</v>
      </c>
      <c r="F201" s="126">
        <f t="shared" si="96"/>
        <v>2000</v>
      </c>
      <c r="G201" s="126">
        <f t="shared" ref="G201" si="97">SUM(G203)</f>
        <v>2000</v>
      </c>
      <c r="H201" s="126">
        <f t="shared" ref="H201" si="98">SUM(H203)</f>
        <v>1589.96</v>
      </c>
      <c r="I201" s="126">
        <f>SUM(H201/E201)*100</f>
        <v>49.450587046108389</v>
      </c>
      <c r="J201" s="126">
        <f>SUM(H201/G201)*100</f>
        <v>79.498000000000005</v>
      </c>
    </row>
    <row r="202" spans="1:10" ht="15" customHeight="1" x14ac:dyDescent="0.25">
      <c r="A202" s="471" t="s">
        <v>89</v>
      </c>
      <c r="B202" s="472"/>
      <c r="C202" s="473"/>
      <c r="D202" s="143" t="s">
        <v>88</v>
      </c>
      <c r="E202" s="5"/>
      <c r="F202" s="5"/>
      <c r="G202" s="5"/>
      <c r="H202" s="5"/>
      <c r="I202" s="5"/>
      <c r="J202" s="5"/>
    </row>
    <row r="203" spans="1:10" ht="15" customHeight="1" x14ac:dyDescent="0.25">
      <c r="A203" s="76"/>
      <c r="B203" s="85">
        <v>4</v>
      </c>
      <c r="C203" s="83"/>
      <c r="D203" s="86" t="s">
        <v>76</v>
      </c>
      <c r="E203" s="120">
        <f t="shared" ref="E203:H203" si="99">SUM(E204)</f>
        <v>3215.25</v>
      </c>
      <c r="F203" s="120">
        <f t="shared" si="99"/>
        <v>2000</v>
      </c>
      <c r="G203" s="120">
        <f t="shared" si="99"/>
        <v>2000</v>
      </c>
      <c r="H203" s="120">
        <f t="shared" si="99"/>
        <v>1589.96</v>
      </c>
      <c r="I203" s="120"/>
      <c r="J203" s="120"/>
    </row>
    <row r="204" spans="1:10" ht="22.5" customHeight="1" x14ac:dyDescent="0.25">
      <c r="A204" s="42"/>
      <c r="B204" s="91">
        <v>42</v>
      </c>
      <c r="C204" s="51"/>
      <c r="D204" s="92" t="s">
        <v>77</v>
      </c>
      <c r="E204" s="122">
        <v>3215.25</v>
      </c>
      <c r="F204" s="122">
        <v>2000</v>
      </c>
      <c r="G204" s="122">
        <v>2000</v>
      </c>
      <c r="H204" s="122">
        <v>1589.96</v>
      </c>
      <c r="I204" s="122"/>
      <c r="J204" s="122"/>
    </row>
    <row r="205" spans="1:10" ht="15" customHeight="1" x14ac:dyDescent="0.25">
      <c r="A205" s="64" t="s">
        <v>105</v>
      </c>
      <c r="B205" s="97"/>
      <c r="C205" s="66"/>
      <c r="D205" s="98" t="s">
        <v>79</v>
      </c>
      <c r="E205" s="126">
        <f>SUM(E207+E209)</f>
        <v>0</v>
      </c>
      <c r="F205" s="126">
        <f>SUM(F207+F209)</f>
        <v>49700</v>
      </c>
      <c r="G205" s="126">
        <f>SUM(G207+G209)</f>
        <v>49700</v>
      </c>
      <c r="H205" s="126">
        <f>SUM(H207+H209)</f>
        <v>0</v>
      </c>
      <c r="I205" s="126" t="e">
        <f>SUM(H205/E205)*100</f>
        <v>#DIV/0!</v>
      </c>
      <c r="J205" s="126">
        <f>SUM(H205/G205)*100</f>
        <v>0</v>
      </c>
    </row>
    <row r="206" spans="1:10" ht="15" customHeight="1" x14ac:dyDescent="0.25">
      <c r="A206" s="471" t="s">
        <v>93</v>
      </c>
      <c r="B206" s="472"/>
      <c r="C206" s="473"/>
      <c r="D206" s="143" t="s">
        <v>88</v>
      </c>
      <c r="E206" s="5"/>
      <c r="F206" s="5"/>
      <c r="G206" s="5"/>
      <c r="H206" s="5"/>
      <c r="I206" s="5"/>
      <c r="J206" s="5"/>
    </row>
    <row r="207" spans="1:10" ht="15" customHeight="1" x14ac:dyDescent="0.25">
      <c r="A207" s="76"/>
      <c r="B207" s="85">
        <v>3</v>
      </c>
      <c r="C207" s="83"/>
      <c r="D207" s="78" t="s">
        <v>17</v>
      </c>
      <c r="E207" s="120">
        <f t="shared" ref="E207:H207" si="100">SUM(E208)</f>
        <v>0</v>
      </c>
      <c r="F207" s="120">
        <f t="shared" si="100"/>
        <v>39900</v>
      </c>
      <c r="G207" s="120">
        <f t="shared" si="100"/>
        <v>39900</v>
      </c>
      <c r="H207" s="120">
        <f t="shared" si="100"/>
        <v>0</v>
      </c>
      <c r="I207" s="120"/>
      <c r="J207" s="120"/>
    </row>
    <row r="208" spans="1:10" ht="24.75" customHeight="1" x14ac:dyDescent="0.25">
      <c r="A208" s="42"/>
      <c r="B208" s="91">
        <v>37</v>
      </c>
      <c r="C208" s="51"/>
      <c r="D208" s="92" t="s">
        <v>80</v>
      </c>
      <c r="E208" s="122">
        <v>0</v>
      </c>
      <c r="F208" s="122">
        <v>39900</v>
      </c>
      <c r="G208" s="122">
        <v>39900</v>
      </c>
      <c r="H208" s="122">
        <v>0</v>
      </c>
      <c r="I208" s="122"/>
      <c r="J208" s="122"/>
    </row>
    <row r="209" spans="1:10" ht="15" customHeight="1" x14ac:dyDescent="0.25">
      <c r="A209" s="76"/>
      <c r="B209" s="85">
        <v>4</v>
      </c>
      <c r="C209" s="83"/>
      <c r="D209" s="87" t="s">
        <v>19</v>
      </c>
      <c r="E209" s="120">
        <f t="shared" ref="E209:H209" si="101">SUM(E210)</f>
        <v>0</v>
      </c>
      <c r="F209" s="120">
        <f t="shared" si="101"/>
        <v>9800</v>
      </c>
      <c r="G209" s="120">
        <f t="shared" si="101"/>
        <v>9800</v>
      </c>
      <c r="H209" s="120">
        <f t="shared" si="101"/>
        <v>0</v>
      </c>
      <c r="I209" s="120"/>
      <c r="J209" s="120"/>
    </row>
    <row r="210" spans="1:10" ht="23.25" customHeight="1" x14ac:dyDescent="0.25">
      <c r="A210" s="42"/>
      <c r="B210" s="91">
        <v>42</v>
      </c>
      <c r="C210" s="51"/>
      <c r="D210" s="96" t="s">
        <v>46</v>
      </c>
      <c r="E210" s="122">
        <v>0</v>
      </c>
      <c r="F210" s="122">
        <v>9800</v>
      </c>
      <c r="G210" s="122">
        <v>9800</v>
      </c>
      <c r="H210" s="122">
        <v>0</v>
      </c>
      <c r="I210" s="122"/>
      <c r="J210" s="122"/>
    </row>
    <row r="211" spans="1:10" ht="27.75" customHeight="1" x14ac:dyDescent="0.25">
      <c r="A211" s="64" t="s">
        <v>171</v>
      </c>
      <c r="B211" s="97"/>
      <c r="C211" s="66"/>
      <c r="D211" s="98" t="s">
        <v>172</v>
      </c>
      <c r="E211" s="126">
        <f>SUM(E213+E216)</f>
        <v>720.52</v>
      </c>
      <c r="F211" s="126">
        <f>SUM(F213+F216)</f>
        <v>750</v>
      </c>
      <c r="G211" s="126">
        <f>SUM(G213+G216)</f>
        <v>750</v>
      </c>
      <c r="H211" s="126">
        <f>SUM(H213+H216)</f>
        <v>675.52</v>
      </c>
      <c r="I211" s="126">
        <f>SUM(H211/E211)*100</f>
        <v>93.754510631210792</v>
      </c>
      <c r="J211" s="126">
        <f>SUM(H211/G211)*100</f>
        <v>90.069333333333333</v>
      </c>
    </row>
    <row r="212" spans="1:10" ht="15" customHeight="1" x14ac:dyDescent="0.25">
      <c r="A212" s="471" t="s">
        <v>93</v>
      </c>
      <c r="B212" s="472"/>
      <c r="C212" s="473"/>
      <c r="D212" s="143" t="s">
        <v>88</v>
      </c>
      <c r="E212" s="5"/>
      <c r="F212" s="5"/>
      <c r="G212" s="5"/>
      <c r="H212" s="5"/>
      <c r="I212" s="5"/>
      <c r="J212" s="5"/>
    </row>
    <row r="213" spans="1:10" ht="15" customHeight="1" x14ac:dyDescent="0.25">
      <c r="A213" s="76"/>
      <c r="B213" s="85">
        <v>3</v>
      </c>
      <c r="C213" s="83"/>
      <c r="D213" s="78" t="s">
        <v>17</v>
      </c>
      <c r="E213" s="120">
        <f t="shared" ref="E213:H213" si="102">SUM(E214)</f>
        <v>720.52</v>
      </c>
      <c r="F213" s="120">
        <f t="shared" si="102"/>
        <v>750</v>
      </c>
      <c r="G213" s="120">
        <f t="shared" si="102"/>
        <v>750</v>
      </c>
      <c r="H213" s="120">
        <f t="shared" si="102"/>
        <v>675.52</v>
      </c>
      <c r="I213" s="120"/>
      <c r="J213" s="120"/>
    </row>
    <row r="214" spans="1:10" ht="15" customHeight="1" x14ac:dyDescent="0.25">
      <c r="A214" s="42"/>
      <c r="B214" s="91">
        <v>38</v>
      </c>
      <c r="C214" s="51"/>
      <c r="D214" s="92" t="s">
        <v>173</v>
      </c>
      <c r="E214" s="122">
        <v>720.52</v>
      </c>
      <c r="F214" s="122">
        <v>750</v>
      </c>
      <c r="G214" s="122">
        <v>750</v>
      </c>
      <c r="H214" s="122">
        <v>675.52</v>
      </c>
      <c r="I214" s="122"/>
      <c r="J214" s="122"/>
    </row>
    <row r="215" spans="1:10" s="275" customFormat="1" ht="24.75" customHeight="1" x14ac:dyDescent="0.25">
      <c r="A215" s="64" t="s">
        <v>267</v>
      </c>
      <c r="B215" s="97"/>
      <c r="C215" s="66"/>
      <c r="D215" s="300" t="s">
        <v>268</v>
      </c>
      <c r="E215" s="126">
        <f>SUM(E217)</f>
        <v>0</v>
      </c>
      <c r="F215" s="126">
        <f>SUM(F217)</f>
        <v>0</v>
      </c>
      <c r="G215" s="126">
        <f>SUM(G217)</f>
        <v>0</v>
      </c>
      <c r="H215" s="126">
        <f>SUM(H217)</f>
        <v>1767.6</v>
      </c>
      <c r="I215" s="126" t="e">
        <f>SUM(H215/E215)*100</f>
        <v>#DIV/0!</v>
      </c>
      <c r="J215" s="126" t="e">
        <f>SUM(H215/G215)*100</f>
        <v>#DIV/0!</v>
      </c>
    </row>
    <row r="216" spans="1:10" ht="15" customHeight="1" x14ac:dyDescent="0.25">
      <c r="A216" s="471" t="s">
        <v>93</v>
      </c>
      <c r="B216" s="472"/>
      <c r="C216" s="473"/>
      <c r="D216" s="143" t="s">
        <v>88</v>
      </c>
      <c r="E216" s="5"/>
      <c r="F216" s="5"/>
      <c r="G216" s="5"/>
      <c r="H216" s="5"/>
      <c r="I216" s="5"/>
      <c r="J216" s="5"/>
    </row>
    <row r="217" spans="1:10" x14ac:dyDescent="0.25">
      <c r="A217" s="384"/>
      <c r="B217" s="361">
        <v>3</v>
      </c>
      <c r="C217" s="322"/>
      <c r="D217" s="302" t="s">
        <v>17</v>
      </c>
      <c r="E217" s="120">
        <f>SUM(E218)</f>
        <v>0</v>
      </c>
      <c r="F217" s="120">
        <f>SUM(F218)</f>
        <v>0</v>
      </c>
      <c r="G217" s="120">
        <f>SUM(G218)</f>
        <v>0</v>
      </c>
      <c r="H217" s="120">
        <f t="shared" ref="H217" si="103">SUM(H218)</f>
        <v>1767.6</v>
      </c>
      <c r="I217" s="120"/>
      <c r="J217" s="120"/>
    </row>
    <row r="218" spans="1:10" x14ac:dyDescent="0.25">
      <c r="A218" s="385"/>
      <c r="B218" s="363">
        <v>32</v>
      </c>
      <c r="C218" s="379"/>
      <c r="D218" s="303" t="s">
        <v>35</v>
      </c>
      <c r="E218" s="122">
        <v>0</v>
      </c>
      <c r="F218" s="122">
        <v>0</v>
      </c>
      <c r="G218" s="122">
        <v>0</v>
      </c>
      <c r="H218" s="122">
        <v>1767.6</v>
      </c>
      <c r="I218" s="122"/>
      <c r="J218" s="122"/>
    </row>
    <row r="220" spans="1:10" x14ac:dyDescent="0.25">
      <c r="B220" s="169"/>
      <c r="C220" s="280"/>
      <c r="D220" s="280" t="s">
        <v>308</v>
      </c>
      <c r="E220" s="280"/>
      <c r="F220" s="505" t="s">
        <v>174</v>
      </c>
      <c r="G220" s="506"/>
      <c r="H220" s="506"/>
      <c r="I220" s="506"/>
    </row>
    <row r="221" spans="1:10" x14ac:dyDescent="0.25">
      <c r="B221" s="169"/>
      <c r="C221" s="280"/>
      <c r="D221" s="170"/>
      <c r="E221" s="170"/>
      <c r="F221" s="171"/>
      <c r="G221" s="171"/>
      <c r="H221" s="171"/>
      <c r="I221" s="171"/>
    </row>
    <row r="222" spans="1:10" x14ac:dyDescent="0.25">
      <c r="B222" s="507" t="s">
        <v>309</v>
      </c>
      <c r="C222" s="508"/>
      <c r="D222" s="508"/>
      <c r="E222" s="285"/>
      <c r="F222" s="171"/>
      <c r="G222" s="171"/>
      <c r="H222" s="171"/>
      <c r="I222" s="171"/>
    </row>
    <row r="223" spans="1:10" x14ac:dyDescent="0.25">
      <c r="B223" s="507" t="s">
        <v>310</v>
      </c>
      <c r="C223" s="448"/>
      <c r="D223" s="448"/>
      <c r="E223" s="274"/>
      <c r="F223" s="171"/>
      <c r="G223" s="171"/>
      <c r="H223" s="171"/>
      <c r="I223" s="171"/>
    </row>
  </sheetData>
  <mergeCells count="94">
    <mergeCell ref="A216:C216"/>
    <mergeCell ref="F220:I220"/>
    <mergeCell ref="B222:D222"/>
    <mergeCell ref="B223:D223"/>
    <mergeCell ref="A178:C178"/>
    <mergeCell ref="A179:C179"/>
    <mergeCell ref="A206:C206"/>
    <mergeCell ref="A212:C212"/>
    <mergeCell ref="A198:C198"/>
    <mergeCell ref="A202:C202"/>
    <mergeCell ref="A180:C180"/>
    <mergeCell ref="A181:C181"/>
    <mergeCell ref="A182:C182"/>
    <mergeCell ref="A183:C183"/>
    <mergeCell ref="A190:C190"/>
    <mergeCell ref="A173:C173"/>
    <mergeCell ref="A175:C175"/>
    <mergeCell ref="A176:C176"/>
    <mergeCell ref="A177:C177"/>
    <mergeCell ref="A147:C147"/>
    <mergeCell ref="A165:C165"/>
    <mergeCell ref="A166:C166"/>
    <mergeCell ref="A168:C168"/>
    <mergeCell ref="A169:C169"/>
    <mergeCell ref="A170:C170"/>
    <mergeCell ref="A172:C172"/>
    <mergeCell ref="A157:C157"/>
    <mergeCell ref="A151:C151"/>
    <mergeCell ref="A138:C138"/>
    <mergeCell ref="A144:C144"/>
    <mergeCell ref="A131:C131"/>
    <mergeCell ref="A119:C119"/>
    <mergeCell ref="A120:C120"/>
    <mergeCell ref="A121:C121"/>
    <mergeCell ref="A122:C122"/>
    <mergeCell ref="A123:C123"/>
    <mergeCell ref="A124:C124"/>
    <mergeCell ref="A127:C127"/>
    <mergeCell ref="A128:C128"/>
    <mergeCell ref="A126:C126"/>
    <mergeCell ref="A47:C47"/>
    <mergeCell ref="A49:C49"/>
    <mergeCell ref="A118:C118"/>
    <mergeCell ref="A99:C99"/>
    <mergeCell ref="A100:C100"/>
    <mergeCell ref="A106:C106"/>
    <mergeCell ref="A107:C107"/>
    <mergeCell ref="A108:C108"/>
    <mergeCell ref="A102:C102"/>
    <mergeCell ref="A103:C103"/>
    <mergeCell ref="A104:C104"/>
    <mergeCell ref="A113:C113"/>
    <mergeCell ref="A114:C114"/>
    <mergeCell ref="A115:C115"/>
    <mergeCell ref="A116:C116"/>
    <mergeCell ref="A117:C117"/>
    <mergeCell ref="A41:C41"/>
    <mergeCell ref="A43:C43"/>
    <mergeCell ref="A36:C36"/>
    <mergeCell ref="A45:C45"/>
    <mergeCell ref="A46:C46"/>
    <mergeCell ref="A98:C98"/>
    <mergeCell ref="A88:C88"/>
    <mergeCell ref="A93:C93"/>
    <mergeCell ref="A70:C70"/>
    <mergeCell ref="A65:C65"/>
    <mergeCell ref="A79:C79"/>
    <mergeCell ref="A34:C34"/>
    <mergeCell ref="A9:C9"/>
    <mergeCell ref="A10:C10"/>
    <mergeCell ref="A11:C11"/>
    <mergeCell ref="A20:C20"/>
    <mergeCell ref="A21:C21"/>
    <mergeCell ref="A18:C18"/>
    <mergeCell ref="A19:C19"/>
    <mergeCell ref="A28:C28"/>
    <mergeCell ref="A30:C30"/>
    <mergeCell ref="A32:C32"/>
    <mergeCell ref="A1:K1"/>
    <mergeCell ref="A125:C125"/>
    <mergeCell ref="A3:E3"/>
    <mergeCell ref="A5:C5"/>
    <mergeCell ref="A6:C6"/>
    <mergeCell ref="A7:C7"/>
    <mergeCell ref="A8:C8"/>
    <mergeCell ref="A50:C50"/>
    <mergeCell ref="A51:C51"/>
    <mergeCell ref="A53:C53"/>
    <mergeCell ref="A54:C54"/>
    <mergeCell ref="A61:C61"/>
    <mergeCell ref="A55:C55"/>
    <mergeCell ref="A22:C22"/>
    <mergeCell ref="A24:C24"/>
    <mergeCell ref="A74:C7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A93C-F815-4487-8252-9C96F40A5E94}">
  <dimension ref="A1:K493"/>
  <sheetViews>
    <sheetView tabSelected="1" topLeftCell="A476" workbookViewId="0">
      <selection activeCell="B492" sqref="B492:D493"/>
    </sheetView>
  </sheetViews>
  <sheetFormatPr defaultRowHeight="15" x14ac:dyDescent="0.25"/>
  <cols>
    <col min="1" max="2" width="9.140625" style="304"/>
    <col min="3" max="3" width="6" style="304" customWidth="1"/>
    <col min="4" max="4" width="42.42578125" style="304" customWidth="1"/>
    <col min="5" max="10" width="11.7109375" style="304" customWidth="1"/>
    <col min="11" max="16384" width="9.140625" style="304"/>
  </cols>
  <sheetData>
    <row r="1" spans="1:11" ht="30.75" customHeight="1" x14ac:dyDescent="0.25">
      <c r="A1" s="431" t="s">
        <v>279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15" customHeight="1" x14ac:dyDescent="0.25">
      <c r="A2" s="305"/>
      <c r="B2" s="305"/>
      <c r="C2" s="305"/>
      <c r="D2" s="305"/>
      <c r="E2" s="305"/>
      <c r="F2" s="306"/>
      <c r="G2" s="306"/>
      <c r="H2" s="306"/>
      <c r="I2" s="306"/>
      <c r="J2" s="306"/>
    </row>
    <row r="3" spans="1:11" ht="15" customHeight="1" x14ac:dyDescent="0.25">
      <c r="A3" s="431" t="s">
        <v>31</v>
      </c>
      <c r="B3" s="432"/>
      <c r="C3" s="432"/>
      <c r="D3" s="432"/>
      <c r="E3" s="432"/>
    </row>
    <row r="4" spans="1:11" ht="15" customHeight="1" x14ac:dyDescent="0.25">
      <c r="A4" s="305"/>
      <c r="B4" s="305"/>
      <c r="C4" s="305"/>
      <c r="D4" s="305"/>
      <c r="E4" s="305"/>
      <c r="F4" s="306"/>
      <c r="G4" s="306"/>
      <c r="H4" s="306"/>
      <c r="I4" s="306"/>
      <c r="J4" s="306"/>
    </row>
    <row r="5" spans="1:11" ht="51" customHeight="1" x14ac:dyDescent="0.25">
      <c r="A5" s="453" t="s">
        <v>33</v>
      </c>
      <c r="B5" s="454"/>
      <c r="C5" s="455"/>
      <c r="D5" s="307" t="s">
        <v>34</v>
      </c>
      <c r="E5" s="288" t="s">
        <v>262</v>
      </c>
      <c r="F5" s="246" t="s">
        <v>264</v>
      </c>
      <c r="G5" s="246" t="s">
        <v>263</v>
      </c>
      <c r="H5" s="246" t="s">
        <v>307</v>
      </c>
      <c r="I5" s="246" t="s">
        <v>260</v>
      </c>
      <c r="J5" s="246" t="s">
        <v>261</v>
      </c>
    </row>
    <row r="6" spans="1:11" ht="18" customHeight="1" x14ac:dyDescent="0.25">
      <c r="A6" s="456" t="s">
        <v>113</v>
      </c>
      <c r="B6" s="457"/>
      <c r="C6" s="458"/>
      <c r="D6" s="173"/>
      <c r="E6" s="174">
        <f t="shared" ref="E6:H6" si="0">SUM(E7+E49+E53+E213+E220+E242+E248+E272)</f>
        <v>1065989.4200000002</v>
      </c>
      <c r="F6" s="174">
        <f t="shared" si="0"/>
        <v>2285188</v>
      </c>
      <c r="G6" s="174">
        <f t="shared" si="0"/>
        <v>2310188</v>
      </c>
      <c r="H6" s="174">
        <f t="shared" si="0"/>
        <v>1033987.6300000001</v>
      </c>
      <c r="I6" s="174">
        <f>SUM(H6/E6)*100</f>
        <v>96.997926114501212</v>
      </c>
      <c r="J6" s="174">
        <f>SUM(H6/G6)*100</f>
        <v>44.757726643892191</v>
      </c>
    </row>
    <row r="7" spans="1:11" ht="25.5" customHeight="1" x14ac:dyDescent="0.25">
      <c r="A7" s="459" t="s">
        <v>53</v>
      </c>
      <c r="B7" s="460"/>
      <c r="C7" s="461"/>
      <c r="D7" s="395" t="s">
        <v>60</v>
      </c>
      <c r="E7" s="337">
        <f t="shared" ref="E7:H7" si="1">SUM(E8)</f>
        <v>45085.48000000001</v>
      </c>
      <c r="F7" s="337">
        <f t="shared" si="1"/>
        <v>68172</v>
      </c>
      <c r="G7" s="337">
        <f t="shared" si="1"/>
        <v>68172</v>
      </c>
      <c r="H7" s="337">
        <f t="shared" si="1"/>
        <v>46155.199999999997</v>
      </c>
      <c r="I7" s="337">
        <f>SUM(H7/E7)*100</f>
        <v>102.37264857776825</v>
      </c>
      <c r="J7" s="337">
        <f>SUM(H7/G7)*100</f>
        <v>67.704042715484363</v>
      </c>
    </row>
    <row r="8" spans="1:11" ht="15" customHeight="1" x14ac:dyDescent="0.25">
      <c r="A8" s="462" t="s">
        <v>54</v>
      </c>
      <c r="B8" s="463"/>
      <c r="C8" s="464"/>
      <c r="D8" s="393" t="s">
        <v>15</v>
      </c>
      <c r="E8" s="119">
        <f t="shared" ref="E8:H8" si="2">SUM(E10+E40)</f>
        <v>45085.48000000001</v>
      </c>
      <c r="F8" s="119">
        <f t="shared" si="2"/>
        <v>68172</v>
      </c>
      <c r="G8" s="119">
        <f t="shared" si="2"/>
        <v>68172</v>
      </c>
      <c r="H8" s="119">
        <f t="shared" si="2"/>
        <v>46155.199999999997</v>
      </c>
      <c r="I8" s="119">
        <f>SUM(H8/E8)*100</f>
        <v>102.37264857776825</v>
      </c>
      <c r="J8" s="119">
        <f>SUM(H8/G8)*100</f>
        <v>67.704042715484363</v>
      </c>
    </row>
    <row r="9" spans="1:11" ht="15" customHeight="1" x14ac:dyDescent="0.25">
      <c r="A9" s="477" t="s">
        <v>84</v>
      </c>
      <c r="B9" s="478"/>
      <c r="C9" s="479"/>
      <c r="D9" s="390" t="s">
        <v>13</v>
      </c>
      <c r="E9" s="5"/>
      <c r="F9" s="5"/>
      <c r="G9" s="5"/>
      <c r="H9" s="5"/>
      <c r="I9" s="5"/>
      <c r="J9" s="5"/>
    </row>
    <row r="10" spans="1:11" ht="15" customHeight="1" x14ac:dyDescent="0.25">
      <c r="A10" s="480">
        <v>3</v>
      </c>
      <c r="B10" s="481"/>
      <c r="C10" s="482"/>
      <c r="D10" s="392" t="s">
        <v>17</v>
      </c>
      <c r="E10" s="338">
        <f t="shared" ref="E10:H10" si="3">SUM(E11+E37)</f>
        <v>39773.360000000008</v>
      </c>
      <c r="F10" s="338">
        <f t="shared" si="3"/>
        <v>57412</v>
      </c>
      <c r="G10" s="338">
        <f t="shared" si="3"/>
        <v>57412</v>
      </c>
      <c r="H10" s="338">
        <f t="shared" si="3"/>
        <v>43727.46</v>
      </c>
      <c r="I10" s="338">
        <f>SUM(H10/E10)*100</f>
        <v>109.94157898653769</v>
      </c>
      <c r="J10" s="338">
        <f>SUM(H10/G10)*100</f>
        <v>76.164321047864561</v>
      </c>
    </row>
    <row r="11" spans="1:11" ht="15" customHeight="1" x14ac:dyDescent="0.25">
      <c r="A11" s="483">
        <v>32</v>
      </c>
      <c r="B11" s="484"/>
      <c r="C11" s="485"/>
      <c r="D11" s="41" t="s">
        <v>35</v>
      </c>
      <c r="E11" s="121">
        <f t="shared" ref="E11:H11" si="4">SUM(E12+E16+E21+E29)</f>
        <v>39115.060000000005</v>
      </c>
      <c r="F11" s="121">
        <f t="shared" si="4"/>
        <v>57212</v>
      </c>
      <c r="G11" s="121">
        <f t="shared" si="4"/>
        <v>57212</v>
      </c>
      <c r="H11" s="121">
        <f t="shared" si="4"/>
        <v>43645.78</v>
      </c>
      <c r="I11" s="121"/>
      <c r="J11" s="121"/>
    </row>
    <row r="12" spans="1:11" ht="15" customHeight="1" x14ac:dyDescent="0.25">
      <c r="A12" s="509">
        <v>321</v>
      </c>
      <c r="B12" s="510"/>
      <c r="C12" s="511"/>
      <c r="D12" s="216" t="s">
        <v>180</v>
      </c>
      <c r="E12" s="217">
        <f t="shared" ref="E12:G12" si="5">SUM(E13:E15)</f>
        <v>4011.83</v>
      </c>
      <c r="F12" s="217">
        <f t="shared" si="5"/>
        <v>6830</v>
      </c>
      <c r="G12" s="217">
        <f t="shared" si="5"/>
        <v>6830</v>
      </c>
      <c r="H12" s="217">
        <f t="shared" ref="H12" si="6">SUM(H13:H15)</f>
        <v>4546.75</v>
      </c>
      <c r="I12" s="217"/>
      <c r="J12" s="217"/>
    </row>
    <row r="13" spans="1:11" ht="15" customHeight="1" x14ac:dyDescent="0.25">
      <c r="A13" s="512">
        <v>3211</v>
      </c>
      <c r="B13" s="513"/>
      <c r="C13" s="514"/>
      <c r="D13" s="310" t="s">
        <v>181</v>
      </c>
      <c r="E13" s="367">
        <v>3816.83</v>
      </c>
      <c r="F13" s="367">
        <v>6500</v>
      </c>
      <c r="G13" s="367">
        <v>6500</v>
      </c>
      <c r="H13" s="367">
        <v>4045.25</v>
      </c>
      <c r="I13" s="367"/>
      <c r="J13" s="367"/>
    </row>
    <row r="14" spans="1:11" ht="15" customHeight="1" x14ac:dyDescent="0.25">
      <c r="A14" s="515">
        <v>3213</v>
      </c>
      <c r="B14" s="516"/>
      <c r="C14" s="517"/>
      <c r="D14" s="310" t="s">
        <v>182</v>
      </c>
      <c r="E14" s="367">
        <v>195</v>
      </c>
      <c r="F14" s="367">
        <v>330</v>
      </c>
      <c r="G14" s="367">
        <v>330</v>
      </c>
      <c r="H14" s="367">
        <v>501.5</v>
      </c>
      <c r="I14" s="367"/>
      <c r="J14" s="367"/>
    </row>
    <row r="15" spans="1:11" ht="15" customHeight="1" x14ac:dyDescent="0.25">
      <c r="A15" s="515">
        <v>3214</v>
      </c>
      <c r="B15" s="516"/>
      <c r="C15" s="517"/>
      <c r="D15" s="310" t="s">
        <v>183</v>
      </c>
      <c r="E15" s="350">
        <v>0</v>
      </c>
      <c r="F15" s="350">
        <v>0</v>
      </c>
      <c r="G15" s="350">
        <v>0</v>
      </c>
      <c r="H15" s="350">
        <v>0</v>
      </c>
      <c r="I15" s="350"/>
      <c r="J15" s="350"/>
    </row>
    <row r="16" spans="1:11" ht="15" customHeight="1" x14ac:dyDescent="0.25">
      <c r="A16" s="521">
        <v>322</v>
      </c>
      <c r="B16" s="519"/>
      <c r="C16" s="520"/>
      <c r="D16" s="389" t="s">
        <v>184</v>
      </c>
      <c r="E16" s="335">
        <f t="shared" ref="E16:H16" si="7">SUM(E17:E20)</f>
        <v>25024.010000000002</v>
      </c>
      <c r="F16" s="335">
        <f t="shared" si="7"/>
        <v>28190</v>
      </c>
      <c r="G16" s="335">
        <f t="shared" si="7"/>
        <v>28190</v>
      </c>
      <c r="H16" s="335">
        <f t="shared" si="7"/>
        <v>23849.64</v>
      </c>
      <c r="I16" s="335"/>
      <c r="J16" s="335"/>
    </row>
    <row r="17" spans="1:10" ht="15" customHeight="1" x14ac:dyDescent="0.25">
      <c r="A17" s="512">
        <v>3221</v>
      </c>
      <c r="B17" s="513"/>
      <c r="C17" s="514"/>
      <c r="D17" s="394" t="s">
        <v>185</v>
      </c>
      <c r="E17" s="367">
        <v>3666.65</v>
      </c>
      <c r="F17" s="367">
        <v>5381</v>
      </c>
      <c r="G17" s="367">
        <v>5381</v>
      </c>
      <c r="H17" s="367">
        <v>5076.1099999999997</v>
      </c>
      <c r="I17" s="367"/>
      <c r="J17" s="367"/>
    </row>
    <row r="18" spans="1:10" ht="15" customHeight="1" x14ac:dyDescent="0.25">
      <c r="A18" s="512">
        <v>3223</v>
      </c>
      <c r="B18" s="513"/>
      <c r="C18" s="514"/>
      <c r="D18" s="394" t="s">
        <v>55</v>
      </c>
      <c r="E18" s="367">
        <v>20111.759999999998</v>
      </c>
      <c r="F18" s="367">
        <v>21459</v>
      </c>
      <c r="G18" s="367">
        <v>21459</v>
      </c>
      <c r="H18" s="367">
        <v>17994.89</v>
      </c>
      <c r="I18" s="367"/>
      <c r="J18" s="367"/>
    </row>
    <row r="19" spans="1:10" ht="15" customHeight="1" x14ac:dyDescent="0.25">
      <c r="A19" s="512">
        <v>3225</v>
      </c>
      <c r="B19" s="513"/>
      <c r="C19" s="514"/>
      <c r="D19" s="394" t="s">
        <v>186</v>
      </c>
      <c r="E19" s="367">
        <v>623.99</v>
      </c>
      <c r="F19" s="367">
        <v>650</v>
      </c>
      <c r="G19" s="367">
        <v>650</v>
      </c>
      <c r="H19" s="367">
        <v>173</v>
      </c>
      <c r="I19" s="367"/>
      <c r="J19" s="367"/>
    </row>
    <row r="20" spans="1:10" ht="15" customHeight="1" x14ac:dyDescent="0.25">
      <c r="A20" s="512">
        <v>3227</v>
      </c>
      <c r="B20" s="519"/>
      <c r="C20" s="520"/>
      <c r="D20" s="394" t="s">
        <v>187</v>
      </c>
      <c r="E20" s="367">
        <v>621.61</v>
      </c>
      <c r="F20" s="367">
        <v>700</v>
      </c>
      <c r="G20" s="367">
        <v>700</v>
      </c>
      <c r="H20" s="367">
        <v>605.64</v>
      </c>
      <c r="I20" s="367"/>
      <c r="J20" s="367"/>
    </row>
    <row r="21" spans="1:10" ht="15" customHeight="1" x14ac:dyDescent="0.25">
      <c r="A21" s="518">
        <v>323</v>
      </c>
      <c r="B21" s="516"/>
      <c r="C21" s="517"/>
      <c r="D21" s="389" t="s">
        <v>188</v>
      </c>
      <c r="E21" s="335">
        <f t="shared" ref="E21:H21" si="8">SUM(E22:E28)</f>
        <v>8532.39</v>
      </c>
      <c r="F21" s="335">
        <f t="shared" si="8"/>
        <v>20726</v>
      </c>
      <c r="G21" s="335">
        <f t="shared" si="8"/>
        <v>20726</v>
      </c>
      <c r="H21" s="335">
        <f t="shared" si="8"/>
        <v>13595.92</v>
      </c>
      <c r="I21" s="335"/>
      <c r="J21" s="335"/>
    </row>
    <row r="22" spans="1:10" ht="15" customHeight="1" x14ac:dyDescent="0.25">
      <c r="A22" s="512">
        <v>3231</v>
      </c>
      <c r="B22" s="519"/>
      <c r="C22" s="520"/>
      <c r="D22" s="310" t="s">
        <v>257</v>
      </c>
      <c r="E22" s="355">
        <v>1537.87</v>
      </c>
      <c r="F22" s="355">
        <v>2950</v>
      </c>
      <c r="G22" s="355">
        <v>2950</v>
      </c>
      <c r="H22" s="355">
        <v>2042.64</v>
      </c>
      <c r="I22" s="355"/>
      <c r="J22" s="355"/>
    </row>
    <row r="23" spans="1:10" ht="15" customHeight="1" x14ac:dyDescent="0.25">
      <c r="A23" s="29"/>
      <c r="B23" s="311">
        <v>3233</v>
      </c>
      <c r="C23" s="366"/>
      <c r="D23" s="310" t="s">
        <v>189</v>
      </c>
      <c r="E23" s="355">
        <v>0</v>
      </c>
      <c r="F23" s="355">
        <v>67</v>
      </c>
      <c r="G23" s="355">
        <v>67</v>
      </c>
      <c r="H23" s="355">
        <v>0</v>
      </c>
      <c r="I23" s="355"/>
      <c r="J23" s="355"/>
    </row>
    <row r="24" spans="1:10" ht="15" customHeight="1" x14ac:dyDescent="0.25">
      <c r="A24" s="29"/>
      <c r="B24" s="311">
        <v>3234</v>
      </c>
      <c r="C24" s="366"/>
      <c r="D24" s="310" t="s">
        <v>190</v>
      </c>
      <c r="E24" s="355">
        <v>4053.73</v>
      </c>
      <c r="F24" s="355">
        <v>9915</v>
      </c>
      <c r="G24" s="355">
        <v>9915</v>
      </c>
      <c r="H24" s="355">
        <v>5488.32</v>
      </c>
      <c r="I24" s="355"/>
      <c r="J24" s="355"/>
    </row>
    <row r="25" spans="1:10" ht="15" customHeight="1" x14ac:dyDescent="0.25">
      <c r="A25" s="29"/>
      <c r="B25" s="311">
        <v>3236</v>
      </c>
      <c r="C25" s="366"/>
      <c r="D25" s="310" t="s">
        <v>191</v>
      </c>
      <c r="E25" s="355">
        <v>284.39999999999998</v>
      </c>
      <c r="F25" s="355">
        <v>3894</v>
      </c>
      <c r="G25" s="355">
        <v>3894</v>
      </c>
      <c r="H25" s="355">
        <v>2794.03</v>
      </c>
      <c r="I25" s="355"/>
      <c r="J25" s="355"/>
    </row>
    <row r="26" spans="1:10" ht="15" customHeight="1" x14ac:dyDescent="0.25">
      <c r="A26" s="29"/>
      <c r="B26" s="311">
        <v>3237</v>
      </c>
      <c r="C26" s="366"/>
      <c r="D26" s="310" t="s">
        <v>192</v>
      </c>
      <c r="E26" s="355">
        <v>62.5</v>
      </c>
      <c r="F26" s="355">
        <v>100</v>
      </c>
      <c r="G26" s="355">
        <v>100</v>
      </c>
      <c r="H26" s="355">
        <v>95</v>
      </c>
      <c r="I26" s="355"/>
      <c r="J26" s="355"/>
    </row>
    <row r="27" spans="1:10" ht="15" customHeight="1" x14ac:dyDescent="0.25">
      <c r="A27" s="29"/>
      <c r="B27" s="311">
        <v>3238</v>
      </c>
      <c r="C27" s="366"/>
      <c r="D27" s="310" t="s">
        <v>193</v>
      </c>
      <c r="E27" s="355">
        <v>1730.1</v>
      </c>
      <c r="F27" s="355">
        <v>1200</v>
      </c>
      <c r="G27" s="355">
        <v>1200</v>
      </c>
      <c r="H27" s="355">
        <v>1353.08</v>
      </c>
      <c r="I27" s="355"/>
      <c r="J27" s="355"/>
    </row>
    <row r="28" spans="1:10" ht="15" customHeight="1" x14ac:dyDescent="0.25">
      <c r="A28" s="29"/>
      <c r="B28" s="311">
        <v>3239</v>
      </c>
      <c r="C28" s="366"/>
      <c r="D28" s="310" t="s">
        <v>194</v>
      </c>
      <c r="E28" s="355">
        <v>863.79</v>
      </c>
      <c r="F28" s="355">
        <v>2600</v>
      </c>
      <c r="G28" s="355">
        <v>2600</v>
      </c>
      <c r="H28" s="355">
        <v>1822.85</v>
      </c>
      <c r="I28" s="355"/>
      <c r="J28" s="355"/>
    </row>
    <row r="29" spans="1:10" ht="15" customHeight="1" x14ac:dyDescent="0.25">
      <c r="A29" s="93"/>
      <c r="B29" s="326">
        <v>329</v>
      </c>
      <c r="C29" s="327"/>
      <c r="D29" s="329" t="s">
        <v>56</v>
      </c>
      <c r="E29" s="335">
        <f t="shared" ref="E29:H29" si="9">SUM(E30+E31)</f>
        <v>1546.83</v>
      </c>
      <c r="F29" s="335">
        <f t="shared" si="9"/>
        <v>1466</v>
      </c>
      <c r="G29" s="335">
        <f t="shared" si="9"/>
        <v>1466</v>
      </c>
      <c r="H29" s="335">
        <f t="shared" si="9"/>
        <v>1653.47</v>
      </c>
      <c r="I29" s="335"/>
      <c r="J29" s="335"/>
    </row>
    <row r="30" spans="1:10" ht="15" customHeight="1" x14ac:dyDescent="0.25">
      <c r="A30" s="29"/>
      <c r="B30" s="311">
        <v>3292</v>
      </c>
      <c r="C30" s="366"/>
      <c r="D30" s="310" t="s">
        <v>195</v>
      </c>
      <c r="E30" s="340">
        <v>1376.83</v>
      </c>
      <c r="F30" s="340">
        <v>1200</v>
      </c>
      <c r="G30" s="340">
        <v>1200</v>
      </c>
      <c r="H30" s="340">
        <v>1488.47</v>
      </c>
      <c r="I30" s="340"/>
      <c r="J30" s="340"/>
    </row>
    <row r="31" spans="1:10" ht="15" customHeight="1" x14ac:dyDescent="0.25">
      <c r="A31" s="29"/>
      <c r="B31" s="311">
        <v>3294</v>
      </c>
      <c r="C31" s="366"/>
      <c r="D31" s="310" t="s">
        <v>196</v>
      </c>
      <c r="E31" s="355">
        <v>170</v>
      </c>
      <c r="F31" s="355">
        <v>266</v>
      </c>
      <c r="G31" s="355">
        <v>266</v>
      </c>
      <c r="H31" s="355">
        <v>165</v>
      </c>
      <c r="I31" s="355"/>
      <c r="J31" s="355"/>
    </row>
    <row r="32" spans="1:10" ht="0.75" customHeight="1" x14ac:dyDescent="0.25">
      <c r="A32" s="29"/>
      <c r="B32" s="311"/>
      <c r="C32" s="366"/>
      <c r="D32" s="310"/>
      <c r="E32" s="340"/>
      <c r="F32" s="340"/>
      <c r="G32" s="340"/>
      <c r="H32" s="340"/>
      <c r="I32" s="340"/>
      <c r="J32" s="340"/>
    </row>
    <row r="33" spans="1:10" ht="15" hidden="1" customHeight="1" x14ac:dyDescent="0.25">
      <c r="A33" s="29"/>
      <c r="B33" s="311"/>
      <c r="C33" s="366"/>
      <c r="D33" s="310"/>
      <c r="E33" s="340"/>
      <c r="F33" s="340"/>
      <c r="G33" s="340"/>
      <c r="H33" s="340"/>
      <c r="I33" s="340"/>
      <c r="J33" s="340"/>
    </row>
    <row r="34" spans="1:10" ht="15" hidden="1" customHeight="1" x14ac:dyDescent="0.25">
      <c r="A34" s="29"/>
      <c r="B34" s="311"/>
      <c r="C34" s="366"/>
      <c r="D34" s="310"/>
      <c r="E34" s="340"/>
      <c r="F34" s="340"/>
      <c r="G34" s="340"/>
      <c r="H34" s="340"/>
      <c r="I34" s="340"/>
      <c r="J34" s="340"/>
    </row>
    <row r="35" spans="1:10" ht="15" hidden="1" customHeight="1" x14ac:dyDescent="0.25">
      <c r="A35" s="29"/>
      <c r="B35" s="311"/>
      <c r="C35" s="366"/>
      <c r="D35" s="310"/>
      <c r="E35" s="340"/>
      <c r="F35" s="340"/>
      <c r="G35" s="340"/>
      <c r="H35" s="340"/>
      <c r="I35" s="340"/>
      <c r="J35" s="340"/>
    </row>
    <row r="36" spans="1:10" ht="15" hidden="1" customHeight="1" x14ac:dyDescent="0.25">
      <c r="A36" s="29"/>
      <c r="B36" s="311"/>
      <c r="C36" s="366"/>
      <c r="D36" s="310"/>
      <c r="E36" s="340"/>
      <c r="F36" s="340"/>
      <c r="G36" s="340"/>
      <c r="H36" s="340"/>
      <c r="I36" s="340"/>
      <c r="J36" s="340"/>
    </row>
    <row r="37" spans="1:10" ht="15" customHeight="1" x14ac:dyDescent="0.25">
      <c r="A37" s="46"/>
      <c r="B37" s="316">
        <v>34</v>
      </c>
      <c r="C37" s="317"/>
      <c r="D37" s="49" t="s">
        <v>57</v>
      </c>
      <c r="E37" s="121">
        <f t="shared" ref="E37:H38" si="10">SUM(E38)</f>
        <v>658.3</v>
      </c>
      <c r="F37" s="121">
        <f t="shared" si="10"/>
        <v>200</v>
      </c>
      <c r="G37" s="121">
        <f t="shared" si="10"/>
        <v>200</v>
      </c>
      <c r="H37" s="121">
        <f t="shared" si="10"/>
        <v>81.680000000000007</v>
      </c>
      <c r="I37" s="121"/>
      <c r="J37" s="121"/>
    </row>
    <row r="38" spans="1:10" ht="15" customHeight="1" x14ac:dyDescent="0.25">
      <c r="A38" s="93"/>
      <c r="B38" s="330">
        <v>343</v>
      </c>
      <c r="C38" s="327"/>
      <c r="D38" s="329" t="s">
        <v>58</v>
      </c>
      <c r="E38" s="335">
        <f t="shared" si="10"/>
        <v>658.3</v>
      </c>
      <c r="F38" s="335">
        <f t="shared" si="10"/>
        <v>200</v>
      </c>
      <c r="G38" s="335">
        <f t="shared" si="10"/>
        <v>200</v>
      </c>
      <c r="H38" s="335">
        <f t="shared" si="10"/>
        <v>81.680000000000007</v>
      </c>
      <c r="I38" s="335"/>
      <c r="J38" s="335"/>
    </row>
    <row r="39" spans="1:10" ht="15" customHeight="1" x14ac:dyDescent="0.25">
      <c r="A39" s="29"/>
      <c r="B39" s="311">
        <v>3431</v>
      </c>
      <c r="C39" s="366"/>
      <c r="D39" s="310" t="s">
        <v>197</v>
      </c>
      <c r="E39" s="355">
        <v>658.3</v>
      </c>
      <c r="F39" s="355">
        <v>200</v>
      </c>
      <c r="G39" s="355">
        <v>200</v>
      </c>
      <c r="H39" s="355">
        <v>81.680000000000007</v>
      </c>
      <c r="I39" s="355"/>
      <c r="J39" s="355"/>
    </row>
    <row r="40" spans="1:10" ht="29.25" customHeight="1" x14ac:dyDescent="0.25">
      <c r="A40" s="462" t="s">
        <v>59</v>
      </c>
      <c r="B40" s="463"/>
      <c r="C40" s="464"/>
      <c r="D40" s="55" t="s">
        <v>61</v>
      </c>
      <c r="E40" s="119">
        <f t="shared" ref="E40:H40" si="11">SUM(E42)</f>
        <v>5312.12</v>
      </c>
      <c r="F40" s="119">
        <f t="shared" si="11"/>
        <v>10760</v>
      </c>
      <c r="G40" s="119">
        <f t="shared" si="11"/>
        <v>10760</v>
      </c>
      <c r="H40" s="119">
        <f t="shared" si="11"/>
        <v>2427.7400000000002</v>
      </c>
      <c r="I40" s="119">
        <f>SUM(H40/E40)*100</f>
        <v>45.70190432445051</v>
      </c>
      <c r="J40" s="119">
        <f>SUM(H40/G40)*100</f>
        <v>22.562639405204461</v>
      </c>
    </row>
    <row r="41" spans="1:10" ht="15" customHeight="1" x14ac:dyDescent="0.25">
      <c r="A41" s="489" t="s">
        <v>112</v>
      </c>
      <c r="B41" s="490"/>
      <c r="C41" s="491"/>
      <c r="D41" s="396" t="s">
        <v>82</v>
      </c>
      <c r="E41" s="5"/>
      <c r="F41" s="5"/>
      <c r="G41" s="5"/>
      <c r="H41" s="5"/>
      <c r="I41" s="5"/>
      <c r="J41" s="5"/>
    </row>
    <row r="42" spans="1:10" ht="15" customHeight="1" x14ac:dyDescent="0.25">
      <c r="A42" s="486">
        <v>3</v>
      </c>
      <c r="B42" s="487"/>
      <c r="C42" s="488"/>
      <c r="D42" s="392" t="s">
        <v>17</v>
      </c>
      <c r="E42" s="341">
        <f t="shared" ref="E42:H42" si="12">SUM(E43)</f>
        <v>5312.12</v>
      </c>
      <c r="F42" s="341">
        <f t="shared" si="12"/>
        <v>10760</v>
      </c>
      <c r="G42" s="341">
        <f t="shared" si="12"/>
        <v>10760</v>
      </c>
      <c r="H42" s="341">
        <f t="shared" si="12"/>
        <v>2427.7400000000002</v>
      </c>
      <c r="I42" s="341"/>
      <c r="J42" s="341"/>
    </row>
    <row r="43" spans="1:10" ht="15" customHeight="1" x14ac:dyDescent="0.25">
      <c r="A43" s="474">
        <v>32</v>
      </c>
      <c r="B43" s="475"/>
      <c r="C43" s="476"/>
      <c r="D43" s="101" t="s">
        <v>35</v>
      </c>
      <c r="E43" s="348">
        <f t="shared" ref="E43:H43" si="13">SUM(E44+E46)</f>
        <v>5312.12</v>
      </c>
      <c r="F43" s="348">
        <f t="shared" si="13"/>
        <v>10760</v>
      </c>
      <c r="G43" s="348">
        <f t="shared" si="13"/>
        <v>10760</v>
      </c>
      <c r="H43" s="348">
        <f t="shared" si="13"/>
        <v>2427.7400000000002</v>
      </c>
      <c r="I43" s="348"/>
      <c r="J43" s="348"/>
    </row>
    <row r="44" spans="1:10" ht="15" customHeight="1" x14ac:dyDescent="0.25">
      <c r="A44" s="222">
        <v>322</v>
      </c>
      <c r="B44" s="326"/>
      <c r="C44" s="328"/>
      <c r="D44" s="389" t="s">
        <v>184</v>
      </c>
      <c r="E44" s="347">
        <f t="shared" ref="E44:H44" si="14">SUM(E45)</f>
        <v>567.99</v>
      </c>
      <c r="F44" s="347">
        <f t="shared" si="14"/>
        <v>1413.79</v>
      </c>
      <c r="G44" s="347">
        <f t="shared" si="14"/>
        <v>1413.79</v>
      </c>
      <c r="H44" s="347">
        <f t="shared" si="14"/>
        <v>363.84</v>
      </c>
      <c r="I44" s="347"/>
      <c r="J44" s="347"/>
    </row>
    <row r="45" spans="1:10" ht="24.75" customHeight="1" x14ac:dyDescent="0.25">
      <c r="A45" s="29"/>
      <c r="B45" s="309"/>
      <c r="C45" s="309">
        <v>3224</v>
      </c>
      <c r="D45" s="310" t="s">
        <v>198</v>
      </c>
      <c r="E45" s="350">
        <v>567.99</v>
      </c>
      <c r="F45" s="350">
        <v>1413.79</v>
      </c>
      <c r="G45" s="350">
        <v>1413.79</v>
      </c>
      <c r="H45" s="350">
        <v>363.84</v>
      </c>
      <c r="I45" s="350"/>
      <c r="J45" s="350"/>
    </row>
    <row r="46" spans="1:10" ht="15" customHeight="1" x14ac:dyDescent="0.25">
      <c r="A46" s="93"/>
      <c r="B46" s="326">
        <v>323</v>
      </c>
      <c r="C46" s="327"/>
      <c r="D46" s="389" t="s">
        <v>188</v>
      </c>
      <c r="E46" s="335">
        <f t="shared" ref="E46:G46" si="15">SUM(E47:E48)</f>
        <v>4744.13</v>
      </c>
      <c r="F46" s="335">
        <f t="shared" si="15"/>
        <v>9346.2099999999991</v>
      </c>
      <c r="G46" s="335">
        <f t="shared" si="15"/>
        <v>9346.2099999999991</v>
      </c>
      <c r="H46" s="335">
        <v>2063.9</v>
      </c>
      <c r="I46" s="335"/>
      <c r="J46" s="335"/>
    </row>
    <row r="47" spans="1:10" ht="15" customHeight="1" x14ac:dyDescent="0.25">
      <c r="A47" s="29"/>
      <c r="B47" s="309"/>
      <c r="C47" s="366">
        <v>3232</v>
      </c>
      <c r="D47" s="34" t="s">
        <v>199</v>
      </c>
      <c r="E47" s="367">
        <v>4744.13</v>
      </c>
      <c r="F47" s="367">
        <v>9346.2099999999991</v>
      </c>
      <c r="G47" s="367">
        <v>9346.2099999999991</v>
      </c>
      <c r="H47" s="367">
        <v>0</v>
      </c>
      <c r="I47" s="367"/>
      <c r="J47" s="367"/>
    </row>
    <row r="48" spans="1:10" ht="15" customHeight="1" x14ac:dyDescent="0.25">
      <c r="A48" s="29"/>
      <c r="B48" s="309"/>
      <c r="C48" s="366">
        <v>3237</v>
      </c>
      <c r="D48" s="34" t="s">
        <v>192</v>
      </c>
      <c r="E48" s="350">
        <v>0</v>
      </c>
      <c r="F48" s="350">
        <v>0</v>
      </c>
      <c r="G48" s="350">
        <v>0</v>
      </c>
      <c r="H48" s="350">
        <v>0</v>
      </c>
      <c r="I48" s="350"/>
      <c r="J48" s="350"/>
    </row>
    <row r="49" spans="1:10" ht="15" customHeight="1" x14ac:dyDescent="0.25">
      <c r="A49" s="462" t="s">
        <v>62</v>
      </c>
      <c r="B49" s="463"/>
      <c r="C49" s="464"/>
      <c r="D49" s="56" t="s">
        <v>63</v>
      </c>
      <c r="E49" s="145">
        <f>SUM(E52)</f>
        <v>0</v>
      </c>
      <c r="F49" s="54">
        <f t="shared" ref="F49:H49" si="16">SUM(F52)</f>
        <v>0</v>
      </c>
      <c r="G49" s="54">
        <f t="shared" si="16"/>
        <v>0</v>
      </c>
      <c r="H49" s="54">
        <f t="shared" si="16"/>
        <v>0</v>
      </c>
      <c r="I49" s="54">
        <v>0</v>
      </c>
      <c r="J49" s="54">
        <v>0</v>
      </c>
    </row>
    <row r="50" spans="1:10" ht="8.25" customHeight="1" x14ac:dyDescent="0.25">
      <c r="A50" s="35"/>
      <c r="B50" s="312"/>
      <c r="C50" s="313"/>
      <c r="D50" s="102"/>
      <c r="E50" s="5"/>
      <c r="F50" s="5"/>
      <c r="G50" s="5"/>
      <c r="H50" s="5"/>
      <c r="I50" s="5"/>
      <c r="J50" s="5"/>
    </row>
    <row r="51" spans="1:10" ht="15" customHeight="1" x14ac:dyDescent="0.25">
      <c r="A51" s="471" t="s">
        <v>94</v>
      </c>
      <c r="B51" s="472"/>
      <c r="C51" s="473"/>
      <c r="D51" s="396" t="s">
        <v>82</v>
      </c>
      <c r="E51" s="4"/>
      <c r="F51" s="4"/>
      <c r="G51" s="4"/>
      <c r="H51" s="4"/>
      <c r="I51" s="4"/>
      <c r="J51" s="4"/>
    </row>
    <row r="52" spans="1:10" ht="15" customHeight="1" x14ac:dyDescent="0.25">
      <c r="A52" s="276"/>
      <c r="B52" s="374"/>
      <c r="C52" s="375">
        <v>3223</v>
      </c>
      <c r="D52" s="396" t="s">
        <v>55</v>
      </c>
      <c r="E52" s="336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ht="28.5" customHeight="1" x14ac:dyDescent="0.25">
      <c r="A53" s="63" t="s">
        <v>64</v>
      </c>
      <c r="B53" s="69"/>
      <c r="C53" s="70"/>
      <c r="D53" s="62" t="s">
        <v>65</v>
      </c>
      <c r="E53" s="337">
        <f t="shared" ref="E53:H53" si="17">SUM(E54+E60+E69+E85+E91+E97+E103+E113+E142+E175+E191+E207)</f>
        <v>75966.569999999992</v>
      </c>
      <c r="F53" s="337">
        <f t="shared" si="17"/>
        <v>187393</v>
      </c>
      <c r="G53" s="337">
        <f t="shared" si="17"/>
        <v>187393</v>
      </c>
      <c r="H53" s="337">
        <f t="shared" si="17"/>
        <v>77982.5</v>
      </c>
      <c r="I53" s="337">
        <f>SUM(H53/E53)*100</f>
        <v>102.65370675548469</v>
      </c>
      <c r="J53" s="337">
        <f>SUM(H53/G53)*100</f>
        <v>41.614414625946537</v>
      </c>
    </row>
    <row r="54" spans="1:10" ht="15" customHeight="1" x14ac:dyDescent="0.25">
      <c r="A54" s="182" t="s">
        <v>54</v>
      </c>
      <c r="B54" s="183"/>
      <c r="C54" s="184"/>
      <c r="D54" s="56" t="s">
        <v>140</v>
      </c>
      <c r="E54" s="119">
        <f>SUM(E56)</f>
        <v>375</v>
      </c>
      <c r="F54" s="119">
        <f t="shared" ref="F54:H54" si="18">SUM(F56)</f>
        <v>0</v>
      </c>
      <c r="G54" s="119">
        <f t="shared" si="18"/>
        <v>0</v>
      </c>
      <c r="H54" s="119">
        <f t="shared" si="18"/>
        <v>0</v>
      </c>
      <c r="I54" s="119">
        <f>SUM(H54/E54)*100</f>
        <v>0</v>
      </c>
      <c r="J54" s="119" t="e">
        <f>SUM(H54/G54)*100</f>
        <v>#DIV/0!</v>
      </c>
    </row>
    <row r="55" spans="1:10" ht="15" customHeight="1" x14ac:dyDescent="0.25">
      <c r="A55" s="471" t="s">
        <v>94</v>
      </c>
      <c r="B55" s="472"/>
      <c r="C55" s="473"/>
      <c r="D55" s="112" t="s">
        <v>13</v>
      </c>
      <c r="E55" s="4"/>
      <c r="F55" s="4"/>
      <c r="G55" s="4"/>
      <c r="H55" s="4"/>
      <c r="I55" s="4"/>
      <c r="J55" s="4"/>
    </row>
    <row r="56" spans="1:10" ht="15" customHeight="1" x14ac:dyDescent="0.25">
      <c r="A56" s="76"/>
      <c r="B56" s="324">
        <v>3</v>
      </c>
      <c r="C56" s="325"/>
      <c r="D56" s="84" t="s">
        <v>17</v>
      </c>
      <c r="E56" s="338">
        <f t="shared" ref="E56:H58" si="19">SUM(E57)</f>
        <v>375</v>
      </c>
      <c r="F56" s="338">
        <f t="shared" si="19"/>
        <v>0</v>
      </c>
      <c r="G56" s="338">
        <f t="shared" si="19"/>
        <v>0</v>
      </c>
      <c r="H56" s="338">
        <f t="shared" si="19"/>
        <v>0</v>
      </c>
      <c r="I56" s="338"/>
      <c r="J56" s="338"/>
    </row>
    <row r="57" spans="1:10" ht="15" customHeight="1" x14ac:dyDescent="0.25">
      <c r="A57" s="474">
        <v>32</v>
      </c>
      <c r="B57" s="475"/>
      <c r="C57" s="476"/>
      <c r="D57" s="101" t="s">
        <v>35</v>
      </c>
      <c r="E57" s="294">
        <f t="shared" si="19"/>
        <v>375</v>
      </c>
      <c r="F57" s="294">
        <f t="shared" si="19"/>
        <v>0</v>
      </c>
      <c r="G57" s="294">
        <f t="shared" si="19"/>
        <v>0</v>
      </c>
      <c r="H57" s="294">
        <f t="shared" si="19"/>
        <v>0</v>
      </c>
      <c r="I57" s="294"/>
      <c r="J57" s="294"/>
    </row>
    <row r="58" spans="1:10" ht="15" customHeight="1" x14ac:dyDescent="0.25">
      <c r="A58" s="223"/>
      <c r="B58" s="224">
        <v>323</v>
      </c>
      <c r="C58" s="225"/>
      <c r="D58" s="329" t="s">
        <v>188</v>
      </c>
      <c r="E58" s="226">
        <f t="shared" si="19"/>
        <v>375</v>
      </c>
      <c r="F58" s="226">
        <f t="shared" si="19"/>
        <v>0</v>
      </c>
      <c r="G58" s="226">
        <f t="shared" si="19"/>
        <v>0</v>
      </c>
      <c r="H58" s="226">
        <f t="shared" si="19"/>
        <v>0</v>
      </c>
      <c r="I58" s="226"/>
      <c r="J58" s="226"/>
    </row>
    <row r="59" spans="1:10" ht="15" customHeight="1" x14ac:dyDescent="0.25">
      <c r="A59" s="29"/>
      <c r="B59" s="38"/>
      <c r="C59" s="39">
        <v>3237</v>
      </c>
      <c r="D59" s="102" t="s">
        <v>200</v>
      </c>
      <c r="E59" s="336">
        <v>375</v>
      </c>
      <c r="F59" s="336">
        <v>0</v>
      </c>
      <c r="G59" s="336">
        <v>0</v>
      </c>
      <c r="H59" s="336">
        <v>0</v>
      </c>
      <c r="I59" s="336"/>
      <c r="J59" s="336"/>
    </row>
    <row r="60" spans="1:10" ht="15" customHeight="1" x14ac:dyDescent="0.25">
      <c r="A60" s="182" t="s">
        <v>66</v>
      </c>
      <c r="B60" s="183"/>
      <c r="C60" s="184"/>
      <c r="D60" s="56" t="s">
        <v>97</v>
      </c>
      <c r="E60" s="119">
        <f t="shared" ref="E60:H60" si="20">SUM(E62)</f>
        <v>333</v>
      </c>
      <c r="F60" s="119">
        <f t="shared" si="20"/>
        <v>333</v>
      </c>
      <c r="G60" s="119">
        <f t="shared" si="20"/>
        <v>333</v>
      </c>
      <c r="H60" s="119">
        <f t="shared" si="20"/>
        <v>191.79000000000002</v>
      </c>
      <c r="I60" s="119">
        <f>SUM(H60/E60)*100</f>
        <v>57.594594594594604</v>
      </c>
      <c r="J60" s="119">
        <f>SUM(H60/G60)*100</f>
        <v>57.594594594594604</v>
      </c>
    </row>
    <row r="61" spans="1:10" ht="15" customHeight="1" x14ac:dyDescent="0.25">
      <c r="A61" s="471" t="s">
        <v>94</v>
      </c>
      <c r="B61" s="472"/>
      <c r="C61" s="473"/>
      <c r="D61" s="112" t="s">
        <v>13</v>
      </c>
      <c r="E61" s="4"/>
      <c r="F61" s="4"/>
      <c r="G61" s="4"/>
      <c r="H61" s="4"/>
      <c r="I61" s="4"/>
      <c r="J61" s="4"/>
    </row>
    <row r="62" spans="1:10" ht="15" customHeight="1" x14ac:dyDescent="0.25">
      <c r="A62" s="76"/>
      <c r="B62" s="324">
        <v>3</v>
      </c>
      <c r="C62" s="325"/>
      <c r="D62" s="84" t="s">
        <v>17</v>
      </c>
      <c r="E62" s="338">
        <f t="shared" ref="E62:H67" si="21">SUM(E63)</f>
        <v>333</v>
      </c>
      <c r="F62" s="338">
        <f t="shared" si="21"/>
        <v>333</v>
      </c>
      <c r="G62" s="338">
        <f t="shared" si="21"/>
        <v>333</v>
      </c>
      <c r="H62" s="338">
        <f t="shared" si="21"/>
        <v>191.79000000000002</v>
      </c>
      <c r="I62" s="338"/>
      <c r="J62" s="338"/>
    </row>
    <row r="63" spans="1:10" ht="15" customHeight="1" x14ac:dyDescent="0.25">
      <c r="A63" s="474">
        <v>32</v>
      </c>
      <c r="B63" s="475"/>
      <c r="C63" s="476"/>
      <c r="D63" s="101" t="s">
        <v>35</v>
      </c>
      <c r="E63" s="294">
        <f>SUM(E64+E67)</f>
        <v>333</v>
      </c>
      <c r="F63" s="294">
        <f>SUM(F64+F67)</f>
        <v>333</v>
      </c>
      <c r="G63" s="294">
        <f>SUM(G64+G67)</f>
        <v>333</v>
      </c>
      <c r="H63" s="294">
        <f>SUM(H64+H67)</f>
        <v>191.79000000000002</v>
      </c>
      <c r="I63" s="294"/>
      <c r="J63" s="294"/>
    </row>
    <row r="64" spans="1:10" ht="15" customHeight="1" x14ac:dyDescent="0.25">
      <c r="A64" s="522">
        <v>321</v>
      </c>
      <c r="B64" s="523"/>
      <c r="C64" s="524"/>
      <c r="D64" s="296" t="s">
        <v>180</v>
      </c>
      <c r="E64" s="226">
        <f>SUM(E65:E66)</f>
        <v>0</v>
      </c>
      <c r="F64" s="226">
        <f>SUM(F65:F66)</f>
        <v>0</v>
      </c>
      <c r="G64" s="226">
        <f>SUM(G65:G66)</f>
        <v>0</v>
      </c>
      <c r="H64" s="226">
        <f>SUM(H65:H66)</f>
        <v>26.18</v>
      </c>
      <c r="I64" s="226"/>
      <c r="J64" s="226"/>
    </row>
    <row r="65" spans="1:10" ht="15" customHeight="1" x14ac:dyDescent="0.25">
      <c r="A65" s="512">
        <v>3211</v>
      </c>
      <c r="B65" s="513"/>
      <c r="C65" s="514"/>
      <c r="D65" s="310" t="s">
        <v>181</v>
      </c>
      <c r="E65" s="336">
        <v>0</v>
      </c>
      <c r="F65" s="336">
        <v>0</v>
      </c>
      <c r="G65" s="336">
        <v>0</v>
      </c>
      <c r="H65" s="336">
        <v>26.18</v>
      </c>
      <c r="I65" s="336"/>
      <c r="J65" s="336"/>
    </row>
    <row r="66" spans="1:10" ht="15" customHeight="1" x14ac:dyDescent="0.25">
      <c r="A66" s="515">
        <v>3213</v>
      </c>
      <c r="B66" s="516"/>
      <c r="C66" s="517"/>
      <c r="D66" s="310" t="s">
        <v>182</v>
      </c>
      <c r="E66" s="336">
        <v>0</v>
      </c>
      <c r="F66" s="336">
        <v>0</v>
      </c>
      <c r="G66" s="336">
        <v>0</v>
      </c>
      <c r="H66" s="336">
        <v>0</v>
      </c>
      <c r="I66" s="336"/>
      <c r="J66" s="336"/>
    </row>
    <row r="67" spans="1:10" ht="15" customHeight="1" x14ac:dyDescent="0.25">
      <c r="A67" s="223"/>
      <c r="B67" s="224">
        <v>329</v>
      </c>
      <c r="C67" s="225"/>
      <c r="D67" s="386" t="s">
        <v>56</v>
      </c>
      <c r="E67" s="226">
        <f t="shared" si="21"/>
        <v>333</v>
      </c>
      <c r="F67" s="226">
        <f t="shared" si="21"/>
        <v>333</v>
      </c>
      <c r="G67" s="226">
        <f t="shared" si="21"/>
        <v>333</v>
      </c>
      <c r="H67" s="226">
        <f t="shared" si="21"/>
        <v>165.61</v>
      </c>
      <c r="I67" s="226"/>
      <c r="J67" s="226"/>
    </row>
    <row r="68" spans="1:10" ht="15" customHeight="1" x14ac:dyDescent="0.25">
      <c r="A68" s="29"/>
      <c r="B68" s="38"/>
      <c r="C68" s="39">
        <v>3299</v>
      </c>
      <c r="D68" s="102" t="s">
        <v>56</v>
      </c>
      <c r="E68" s="336">
        <v>333</v>
      </c>
      <c r="F68" s="336">
        <v>333</v>
      </c>
      <c r="G68" s="336">
        <v>333</v>
      </c>
      <c r="H68" s="336">
        <v>165.61</v>
      </c>
      <c r="I68" s="336"/>
      <c r="J68" s="336"/>
    </row>
    <row r="69" spans="1:10" ht="15" customHeight="1" x14ac:dyDescent="0.25">
      <c r="A69" s="182" t="s">
        <v>98</v>
      </c>
      <c r="B69" s="183"/>
      <c r="C69" s="184"/>
      <c r="D69" s="56" t="s">
        <v>99</v>
      </c>
      <c r="E69" s="119">
        <f t="shared" ref="E69:H69" si="22">SUM(E71)</f>
        <v>2776.5099999999998</v>
      </c>
      <c r="F69" s="119">
        <f t="shared" si="22"/>
        <v>2129</v>
      </c>
      <c r="G69" s="119">
        <f t="shared" si="22"/>
        <v>2129</v>
      </c>
      <c r="H69" s="119">
        <f t="shared" si="22"/>
        <v>3135.13</v>
      </c>
      <c r="I69" s="119">
        <f>SUM(H69/E69)*100</f>
        <v>112.91621496050799</v>
      </c>
      <c r="J69" s="119">
        <f>SUM(H69/G69)*100</f>
        <v>147.25833724753406</v>
      </c>
    </row>
    <row r="70" spans="1:10" ht="15" customHeight="1" x14ac:dyDescent="0.25">
      <c r="A70" s="471" t="s">
        <v>94</v>
      </c>
      <c r="B70" s="472"/>
      <c r="C70" s="473"/>
      <c r="D70" s="112" t="s">
        <v>13</v>
      </c>
      <c r="E70" s="336"/>
      <c r="F70" s="336"/>
      <c r="G70" s="336"/>
      <c r="H70" s="336"/>
      <c r="I70" s="336"/>
      <c r="J70" s="336"/>
    </row>
    <row r="71" spans="1:10" ht="15" customHeight="1" x14ac:dyDescent="0.25">
      <c r="A71" s="76"/>
      <c r="B71" s="324">
        <v>3</v>
      </c>
      <c r="C71" s="325"/>
      <c r="D71" s="84" t="s">
        <v>17</v>
      </c>
      <c r="E71" s="338">
        <f>SUM(E72+E83)</f>
        <v>2776.5099999999998</v>
      </c>
      <c r="F71" s="338">
        <f>SUM(F72+F83)</f>
        <v>2129</v>
      </c>
      <c r="G71" s="338">
        <f>SUM(G72+G83)</f>
        <v>2129</v>
      </c>
      <c r="H71" s="338">
        <f t="shared" ref="H71" si="23">SUM(H72)</f>
        <v>3135.13</v>
      </c>
      <c r="I71" s="338"/>
      <c r="J71" s="338"/>
    </row>
    <row r="72" spans="1:10" ht="15" customHeight="1" x14ac:dyDescent="0.25">
      <c r="A72" s="158"/>
      <c r="B72" s="159">
        <v>32</v>
      </c>
      <c r="C72" s="160"/>
      <c r="D72" s="161" t="s">
        <v>35</v>
      </c>
      <c r="E72" s="162">
        <f>SUM(E73+E75+E78+E80)</f>
        <v>2776.5099999999998</v>
      </c>
      <c r="F72" s="162">
        <f>SUM(F73+F75+F78+F80)</f>
        <v>1829</v>
      </c>
      <c r="G72" s="162">
        <f>SUM(G73+G75+G78+G80)</f>
        <v>1829</v>
      </c>
      <c r="H72" s="162">
        <f>SUM(H73+H75+H78+H80)</f>
        <v>3135.13</v>
      </c>
      <c r="I72" s="162"/>
      <c r="J72" s="162"/>
    </row>
    <row r="73" spans="1:10" ht="15" customHeight="1" x14ac:dyDescent="0.25">
      <c r="A73" s="522">
        <v>321</v>
      </c>
      <c r="B73" s="523"/>
      <c r="C73" s="524"/>
      <c r="D73" s="296" t="s">
        <v>180</v>
      </c>
      <c r="E73" s="226">
        <f>SUM(E74)</f>
        <v>0</v>
      </c>
      <c r="F73" s="226">
        <f>SUM(F74)</f>
        <v>0</v>
      </c>
      <c r="G73" s="226">
        <f>SUM(G74)</f>
        <v>0</v>
      </c>
      <c r="H73" s="226">
        <f>SUM(H74)</f>
        <v>82</v>
      </c>
      <c r="I73" s="226"/>
      <c r="J73" s="226"/>
    </row>
    <row r="74" spans="1:10" ht="15" customHeight="1" x14ac:dyDescent="0.25">
      <c r="A74" s="512">
        <v>3211</v>
      </c>
      <c r="B74" s="513"/>
      <c r="C74" s="514"/>
      <c r="D74" s="310" t="s">
        <v>181</v>
      </c>
      <c r="E74" s="336">
        <v>0</v>
      </c>
      <c r="F74" s="336">
        <v>0</v>
      </c>
      <c r="G74" s="336">
        <v>0</v>
      </c>
      <c r="H74" s="336">
        <v>82</v>
      </c>
      <c r="I74" s="336"/>
      <c r="J74" s="336"/>
    </row>
    <row r="75" spans="1:10" ht="15" customHeight="1" x14ac:dyDescent="0.25">
      <c r="A75" s="521">
        <v>322</v>
      </c>
      <c r="B75" s="519"/>
      <c r="C75" s="520"/>
      <c r="D75" s="297" t="s">
        <v>184</v>
      </c>
      <c r="E75" s="226">
        <f>SUM(E76:E77)</f>
        <v>0</v>
      </c>
      <c r="F75" s="226">
        <f>SUM(F76:F77)</f>
        <v>0</v>
      </c>
      <c r="G75" s="226">
        <f>SUM(G76:G77)</f>
        <v>0</v>
      </c>
      <c r="H75" s="226">
        <f>SUM(H76:H77)</f>
        <v>1247.51</v>
      </c>
      <c r="I75" s="226"/>
      <c r="J75" s="226"/>
    </row>
    <row r="76" spans="1:10" ht="15" customHeight="1" x14ac:dyDescent="0.25">
      <c r="A76" s="512">
        <v>3221</v>
      </c>
      <c r="B76" s="513"/>
      <c r="C76" s="514"/>
      <c r="D76" s="394" t="s">
        <v>185</v>
      </c>
      <c r="E76" s="336">
        <v>0</v>
      </c>
      <c r="F76" s="336">
        <v>0</v>
      </c>
      <c r="G76" s="336">
        <v>0</v>
      </c>
      <c r="H76" s="336">
        <v>349.53</v>
      </c>
      <c r="I76" s="336"/>
      <c r="J76" s="336"/>
    </row>
    <row r="77" spans="1:10" ht="15" customHeight="1" x14ac:dyDescent="0.25">
      <c r="A77" s="499">
        <v>3222</v>
      </c>
      <c r="B77" s="503"/>
      <c r="C77" s="504"/>
      <c r="D77" s="394" t="s">
        <v>223</v>
      </c>
      <c r="E77" s="336">
        <v>0</v>
      </c>
      <c r="F77" s="336">
        <v>0</v>
      </c>
      <c r="G77" s="336">
        <v>0</v>
      </c>
      <c r="H77" s="336">
        <v>897.98</v>
      </c>
      <c r="I77" s="336"/>
      <c r="J77" s="336"/>
    </row>
    <row r="78" spans="1:10" ht="15" customHeight="1" x14ac:dyDescent="0.25">
      <c r="A78" s="518">
        <v>323</v>
      </c>
      <c r="B78" s="516"/>
      <c r="C78" s="517"/>
      <c r="D78" s="389" t="s">
        <v>188</v>
      </c>
      <c r="E78" s="226">
        <f>SUM(E79)</f>
        <v>0</v>
      </c>
      <c r="F78" s="226">
        <f>SUM(F79)</f>
        <v>0</v>
      </c>
      <c r="G78" s="226">
        <f>SUM(G79)</f>
        <v>0</v>
      </c>
      <c r="H78" s="226">
        <f>SUM(H79)</f>
        <v>715</v>
      </c>
      <c r="I78" s="226"/>
      <c r="J78" s="226"/>
    </row>
    <row r="79" spans="1:10" ht="15" customHeight="1" x14ac:dyDescent="0.25">
      <c r="A79" s="512">
        <v>3231</v>
      </c>
      <c r="B79" s="519"/>
      <c r="C79" s="520"/>
      <c r="D79" s="310" t="s">
        <v>257</v>
      </c>
      <c r="E79" s="336">
        <v>0</v>
      </c>
      <c r="F79" s="336">
        <v>0</v>
      </c>
      <c r="G79" s="336">
        <v>0</v>
      </c>
      <c r="H79" s="336">
        <v>715</v>
      </c>
      <c r="I79" s="336"/>
      <c r="J79" s="336"/>
    </row>
    <row r="80" spans="1:10" ht="15" customHeight="1" x14ac:dyDescent="0.25">
      <c r="A80" s="227"/>
      <c r="B80" s="228">
        <v>329</v>
      </c>
      <c r="C80" s="229"/>
      <c r="D80" s="386" t="s">
        <v>56</v>
      </c>
      <c r="E80" s="226">
        <f>SUM(E81:E84)</f>
        <v>2776.5099999999998</v>
      </c>
      <c r="F80" s="226">
        <f>SUM(F81:F82)</f>
        <v>1829</v>
      </c>
      <c r="G80" s="226">
        <f>SUM(G81:G82)</f>
        <v>1829</v>
      </c>
      <c r="H80" s="226">
        <f>SUM(H81:H84)</f>
        <v>1090.6199999999999</v>
      </c>
      <c r="I80" s="226"/>
      <c r="J80" s="226"/>
    </row>
    <row r="81" spans="1:10" ht="25.5" customHeight="1" x14ac:dyDescent="0.25">
      <c r="A81" s="29"/>
      <c r="B81" s="38"/>
      <c r="C81" s="39">
        <v>3291</v>
      </c>
      <c r="D81" s="102" t="s">
        <v>201</v>
      </c>
      <c r="E81" s="336">
        <v>610.6</v>
      </c>
      <c r="F81" s="336">
        <v>500</v>
      </c>
      <c r="G81" s="336">
        <v>500</v>
      </c>
      <c r="H81" s="336">
        <v>1090.6199999999999</v>
      </c>
      <c r="I81" s="336"/>
      <c r="J81" s="336"/>
    </row>
    <row r="82" spans="1:10" ht="15" customHeight="1" x14ac:dyDescent="0.25">
      <c r="A82" s="29"/>
      <c r="B82" s="38"/>
      <c r="C82" s="39">
        <v>3299</v>
      </c>
      <c r="D82" s="102" t="s">
        <v>56</v>
      </c>
      <c r="E82" s="336">
        <v>2165.91</v>
      </c>
      <c r="F82" s="336">
        <v>1329</v>
      </c>
      <c r="G82" s="336">
        <v>1329</v>
      </c>
      <c r="H82" s="336">
        <v>0</v>
      </c>
      <c r="I82" s="336"/>
      <c r="J82" s="336"/>
    </row>
    <row r="83" spans="1:10" ht="23.25" customHeight="1" x14ac:dyDescent="0.25">
      <c r="A83" s="29"/>
      <c r="B83" s="38">
        <v>369</v>
      </c>
      <c r="C83" s="39"/>
      <c r="D83" s="295" t="s">
        <v>202</v>
      </c>
      <c r="E83" s="336">
        <v>0</v>
      </c>
      <c r="F83" s="336">
        <f>SUM(F84)</f>
        <v>300</v>
      </c>
      <c r="G83" s="336">
        <f>SUM(G84)</f>
        <v>300</v>
      </c>
      <c r="H83" s="336">
        <v>0</v>
      </c>
      <c r="I83" s="336"/>
      <c r="J83" s="336"/>
    </row>
    <row r="84" spans="1:10" ht="21" customHeight="1" x14ac:dyDescent="0.25">
      <c r="A84" s="29"/>
      <c r="B84" s="38"/>
      <c r="C84" s="39">
        <v>3691</v>
      </c>
      <c r="D84" s="295" t="s">
        <v>203</v>
      </c>
      <c r="E84" s="336">
        <v>0</v>
      </c>
      <c r="F84" s="336">
        <v>300</v>
      </c>
      <c r="G84" s="336">
        <v>300</v>
      </c>
      <c r="H84" s="336">
        <v>0</v>
      </c>
      <c r="I84" s="336"/>
      <c r="J84" s="336"/>
    </row>
    <row r="85" spans="1:10" ht="15" customHeight="1" x14ac:dyDescent="0.25">
      <c r="A85" s="182" t="s">
        <v>248</v>
      </c>
      <c r="B85" s="183"/>
      <c r="C85" s="184"/>
      <c r="D85" s="56" t="s">
        <v>249</v>
      </c>
      <c r="E85" s="119">
        <f t="shared" ref="E85:H85" si="24">SUM(E87)</f>
        <v>0</v>
      </c>
      <c r="F85" s="119">
        <f t="shared" si="24"/>
        <v>1420</v>
      </c>
      <c r="G85" s="119">
        <f t="shared" si="24"/>
        <v>1420</v>
      </c>
      <c r="H85" s="119">
        <f t="shared" si="24"/>
        <v>0</v>
      </c>
      <c r="I85" s="119" t="e">
        <f>SUM(H85/E85)*100</f>
        <v>#DIV/0!</v>
      </c>
      <c r="J85" s="119">
        <f>SUM(H85/G85)*100</f>
        <v>0</v>
      </c>
    </row>
    <row r="86" spans="1:10" ht="15" customHeight="1" x14ac:dyDescent="0.25">
      <c r="A86" s="471" t="s">
        <v>94</v>
      </c>
      <c r="B86" s="472"/>
      <c r="C86" s="473"/>
      <c r="D86" s="112" t="s">
        <v>13</v>
      </c>
      <c r="E86" s="4"/>
      <c r="F86" s="4"/>
      <c r="G86" s="4"/>
      <c r="H86" s="4"/>
      <c r="I86" s="4"/>
      <c r="J86" s="4"/>
    </row>
    <row r="87" spans="1:10" ht="15" customHeight="1" x14ac:dyDescent="0.25">
      <c r="A87" s="76"/>
      <c r="B87" s="324">
        <v>3</v>
      </c>
      <c r="C87" s="325"/>
      <c r="D87" s="84" t="s">
        <v>17</v>
      </c>
      <c r="E87" s="338">
        <f t="shared" ref="E87:H89" si="25">SUM(E88)</f>
        <v>0</v>
      </c>
      <c r="F87" s="338">
        <f t="shared" si="25"/>
        <v>1420</v>
      </c>
      <c r="G87" s="338">
        <f t="shared" si="25"/>
        <v>1420</v>
      </c>
      <c r="H87" s="338">
        <f t="shared" si="25"/>
        <v>0</v>
      </c>
      <c r="I87" s="338"/>
      <c r="J87" s="338"/>
    </row>
    <row r="88" spans="1:10" ht="15" customHeight="1" x14ac:dyDescent="0.25">
      <c r="A88" s="474">
        <v>32</v>
      </c>
      <c r="B88" s="475"/>
      <c r="C88" s="476"/>
      <c r="D88" s="101" t="s">
        <v>35</v>
      </c>
      <c r="E88" s="336">
        <v>0</v>
      </c>
      <c r="F88" s="336">
        <f t="shared" si="25"/>
        <v>1420</v>
      </c>
      <c r="G88" s="336">
        <f t="shared" si="25"/>
        <v>1420</v>
      </c>
      <c r="H88" s="336">
        <v>0</v>
      </c>
      <c r="I88" s="336"/>
      <c r="J88" s="336"/>
    </row>
    <row r="89" spans="1:10" ht="15" customHeight="1" x14ac:dyDescent="0.25">
      <c r="A89" s="223"/>
      <c r="B89" s="224">
        <v>329</v>
      </c>
      <c r="C89" s="225"/>
      <c r="D89" s="386" t="s">
        <v>56</v>
      </c>
      <c r="E89" s="226">
        <f t="shared" si="25"/>
        <v>0</v>
      </c>
      <c r="F89" s="226">
        <f t="shared" si="25"/>
        <v>1420</v>
      </c>
      <c r="G89" s="226">
        <f t="shared" si="25"/>
        <v>1420</v>
      </c>
      <c r="H89" s="226">
        <f t="shared" si="25"/>
        <v>0</v>
      </c>
      <c r="I89" s="226"/>
      <c r="J89" s="226"/>
    </row>
    <row r="90" spans="1:10" ht="15" customHeight="1" x14ac:dyDescent="0.25">
      <c r="A90" s="76"/>
      <c r="B90" s="324"/>
      <c r="C90" s="325">
        <v>3299</v>
      </c>
      <c r="D90" s="84" t="s">
        <v>56</v>
      </c>
      <c r="E90" s="336">
        <v>0</v>
      </c>
      <c r="F90" s="336">
        <v>1420</v>
      </c>
      <c r="G90" s="336">
        <v>1420</v>
      </c>
      <c r="H90" s="336">
        <v>0</v>
      </c>
      <c r="I90" s="336"/>
      <c r="J90" s="336"/>
    </row>
    <row r="91" spans="1:10" ht="15" customHeight="1" x14ac:dyDescent="0.25">
      <c r="A91" s="57" t="s">
        <v>67</v>
      </c>
      <c r="B91" s="185"/>
      <c r="C91" s="186"/>
      <c r="D91" s="56" t="s">
        <v>106</v>
      </c>
      <c r="E91" s="145">
        <f t="shared" ref="E91:H91" si="26">SUM(E93)</f>
        <v>0</v>
      </c>
      <c r="F91" s="145">
        <f t="shared" si="26"/>
        <v>531</v>
      </c>
      <c r="G91" s="145">
        <f t="shared" si="26"/>
        <v>531</v>
      </c>
      <c r="H91" s="145">
        <f t="shared" si="26"/>
        <v>0</v>
      </c>
      <c r="I91" s="145" t="e">
        <f>SUM(H91/E91)*100</f>
        <v>#DIV/0!</v>
      </c>
      <c r="J91" s="145">
        <f>SUM(H91/G91)*100</f>
        <v>0</v>
      </c>
    </row>
    <row r="92" spans="1:10" ht="15" customHeight="1" x14ac:dyDescent="0.25">
      <c r="A92" s="471" t="s">
        <v>94</v>
      </c>
      <c r="B92" s="472"/>
      <c r="C92" s="473"/>
      <c r="D92" s="112" t="s">
        <v>82</v>
      </c>
      <c r="E92" s="336"/>
      <c r="F92" s="336"/>
      <c r="G92" s="336"/>
      <c r="H92" s="336"/>
      <c r="I92" s="336"/>
      <c r="J92" s="336"/>
    </row>
    <row r="93" spans="1:10" ht="15" customHeight="1" x14ac:dyDescent="0.25">
      <c r="A93" s="465">
        <v>3</v>
      </c>
      <c r="B93" s="466"/>
      <c r="C93" s="467"/>
      <c r="D93" s="392" t="s">
        <v>17</v>
      </c>
      <c r="E93" s="338">
        <f t="shared" ref="E93:H95" si="27">SUM(E94)</f>
        <v>0</v>
      </c>
      <c r="F93" s="338">
        <f t="shared" si="27"/>
        <v>531</v>
      </c>
      <c r="G93" s="338">
        <f t="shared" si="27"/>
        <v>531</v>
      </c>
      <c r="H93" s="338">
        <f t="shared" si="27"/>
        <v>0</v>
      </c>
      <c r="I93" s="338"/>
      <c r="J93" s="338"/>
    </row>
    <row r="94" spans="1:10" ht="15" customHeight="1" x14ac:dyDescent="0.25">
      <c r="A94" s="468">
        <v>32</v>
      </c>
      <c r="B94" s="469"/>
      <c r="C94" s="470"/>
      <c r="D94" s="52" t="s">
        <v>35</v>
      </c>
      <c r="E94" s="339">
        <f t="shared" si="27"/>
        <v>0</v>
      </c>
      <c r="F94" s="339">
        <f t="shared" si="27"/>
        <v>531</v>
      </c>
      <c r="G94" s="339">
        <f t="shared" si="27"/>
        <v>531</v>
      </c>
      <c r="H94" s="339">
        <f t="shared" si="27"/>
        <v>0</v>
      </c>
      <c r="I94" s="339"/>
      <c r="J94" s="339"/>
    </row>
    <row r="95" spans="1:10" ht="15" customHeight="1" x14ac:dyDescent="0.25">
      <c r="A95" s="521">
        <v>323</v>
      </c>
      <c r="B95" s="525"/>
      <c r="C95" s="526"/>
      <c r="D95" s="329" t="s">
        <v>188</v>
      </c>
      <c r="E95" s="335">
        <f t="shared" si="27"/>
        <v>0</v>
      </c>
      <c r="F95" s="335">
        <f t="shared" si="27"/>
        <v>531</v>
      </c>
      <c r="G95" s="335">
        <f t="shared" si="27"/>
        <v>531</v>
      </c>
      <c r="H95" s="335">
        <f t="shared" si="27"/>
        <v>0</v>
      </c>
      <c r="I95" s="335"/>
      <c r="J95" s="335"/>
    </row>
    <row r="96" spans="1:10" ht="15" customHeight="1" x14ac:dyDescent="0.25">
      <c r="A96" s="29"/>
      <c r="B96" s="333"/>
      <c r="C96" s="373">
        <v>3237</v>
      </c>
      <c r="D96" s="102" t="s">
        <v>205</v>
      </c>
      <c r="E96" s="336">
        <v>0</v>
      </c>
      <c r="F96" s="336">
        <v>531</v>
      </c>
      <c r="G96" s="336">
        <v>531</v>
      </c>
      <c r="H96" s="336">
        <v>0</v>
      </c>
      <c r="I96" s="336"/>
      <c r="J96" s="336"/>
    </row>
    <row r="97" spans="1:10" ht="15" customHeight="1" x14ac:dyDescent="0.25">
      <c r="A97" s="57" t="s">
        <v>138</v>
      </c>
      <c r="B97" s="185"/>
      <c r="C97" s="186"/>
      <c r="D97" s="56" t="s">
        <v>139</v>
      </c>
      <c r="E97" s="145">
        <f t="shared" ref="E97:H97" si="28">SUM(E99)</f>
        <v>0</v>
      </c>
      <c r="F97" s="145">
        <f t="shared" si="28"/>
        <v>0</v>
      </c>
      <c r="G97" s="145">
        <f t="shared" si="28"/>
        <v>0</v>
      </c>
      <c r="H97" s="145">
        <f t="shared" si="28"/>
        <v>0</v>
      </c>
      <c r="I97" s="145">
        <v>0</v>
      </c>
      <c r="J97" s="145">
        <v>0</v>
      </c>
    </row>
    <row r="98" spans="1:10" ht="15" customHeight="1" x14ac:dyDescent="0.25">
      <c r="A98" s="471" t="s">
        <v>94</v>
      </c>
      <c r="B98" s="472"/>
      <c r="C98" s="473"/>
      <c r="D98" s="112" t="s">
        <v>82</v>
      </c>
      <c r="E98" s="336"/>
      <c r="F98" s="336"/>
      <c r="G98" s="336"/>
      <c r="H98" s="336"/>
      <c r="I98" s="336"/>
      <c r="J98" s="336"/>
    </row>
    <row r="99" spans="1:10" ht="15" customHeight="1" x14ac:dyDescent="0.25">
      <c r="A99" s="465">
        <v>3</v>
      </c>
      <c r="B99" s="466"/>
      <c r="C99" s="467"/>
      <c r="D99" s="392" t="s">
        <v>17</v>
      </c>
      <c r="E99" s="338">
        <f t="shared" ref="E99:H101" si="29">SUM(E100)</f>
        <v>0</v>
      </c>
      <c r="F99" s="338">
        <f t="shared" si="29"/>
        <v>0</v>
      </c>
      <c r="G99" s="338">
        <f t="shared" si="29"/>
        <v>0</v>
      </c>
      <c r="H99" s="338">
        <f t="shared" si="29"/>
        <v>0</v>
      </c>
      <c r="I99" s="338"/>
      <c r="J99" s="338"/>
    </row>
    <row r="100" spans="1:10" ht="15" customHeight="1" x14ac:dyDescent="0.25">
      <c r="A100" s="468">
        <v>32</v>
      </c>
      <c r="B100" s="469"/>
      <c r="C100" s="470"/>
      <c r="D100" s="52" t="s">
        <v>35</v>
      </c>
      <c r="E100" s="339">
        <f t="shared" si="29"/>
        <v>0</v>
      </c>
      <c r="F100" s="339">
        <f t="shared" si="29"/>
        <v>0</v>
      </c>
      <c r="G100" s="339">
        <f t="shared" si="29"/>
        <v>0</v>
      </c>
      <c r="H100" s="339">
        <f t="shared" si="29"/>
        <v>0</v>
      </c>
      <c r="I100" s="339"/>
      <c r="J100" s="339"/>
    </row>
    <row r="101" spans="1:10" ht="15" customHeight="1" x14ac:dyDescent="0.25">
      <c r="A101" s="521">
        <v>329</v>
      </c>
      <c r="B101" s="525"/>
      <c r="C101" s="526"/>
      <c r="D101" s="386" t="s">
        <v>56</v>
      </c>
      <c r="E101" s="335">
        <f t="shared" si="29"/>
        <v>0</v>
      </c>
      <c r="F101" s="335">
        <f t="shared" si="29"/>
        <v>0</v>
      </c>
      <c r="G101" s="335">
        <f t="shared" si="29"/>
        <v>0</v>
      </c>
      <c r="H101" s="335">
        <f t="shared" si="29"/>
        <v>0</v>
      </c>
      <c r="I101" s="335"/>
      <c r="J101" s="335"/>
    </row>
    <row r="102" spans="1:10" ht="15" customHeight="1" x14ac:dyDescent="0.25">
      <c r="A102" s="29"/>
      <c r="B102" s="333"/>
      <c r="C102" s="373">
        <v>3299</v>
      </c>
      <c r="D102" s="102" t="s">
        <v>56</v>
      </c>
      <c r="E102" s="336">
        <v>0</v>
      </c>
      <c r="F102" s="336">
        <v>0</v>
      </c>
      <c r="G102" s="336">
        <v>0</v>
      </c>
      <c r="H102" s="336">
        <v>0</v>
      </c>
      <c r="I102" s="336"/>
      <c r="J102" s="336"/>
    </row>
    <row r="103" spans="1:10" ht="15" customHeight="1" x14ac:dyDescent="0.25">
      <c r="A103" s="57" t="s">
        <v>168</v>
      </c>
      <c r="B103" s="185"/>
      <c r="C103" s="186"/>
      <c r="D103" s="56" t="s">
        <v>169</v>
      </c>
      <c r="E103" s="145">
        <f t="shared" ref="E103:H103" si="30">SUM(E105)</f>
        <v>0</v>
      </c>
      <c r="F103" s="145">
        <f t="shared" si="30"/>
        <v>0</v>
      </c>
      <c r="G103" s="145">
        <f t="shared" si="30"/>
        <v>0</v>
      </c>
      <c r="H103" s="145">
        <f t="shared" si="30"/>
        <v>0</v>
      </c>
      <c r="I103" s="145">
        <v>0</v>
      </c>
      <c r="J103" s="145">
        <v>0</v>
      </c>
    </row>
    <row r="104" spans="1:10" ht="15" customHeight="1" x14ac:dyDescent="0.25">
      <c r="A104" s="471" t="s">
        <v>94</v>
      </c>
      <c r="B104" s="472"/>
      <c r="C104" s="473"/>
      <c r="D104" s="112" t="s">
        <v>82</v>
      </c>
      <c r="E104" s="336"/>
      <c r="F104" s="336"/>
      <c r="G104" s="336"/>
      <c r="H104" s="336"/>
      <c r="I104" s="336"/>
      <c r="J104" s="336"/>
    </row>
    <row r="105" spans="1:10" ht="15" customHeight="1" x14ac:dyDescent="0.25">
      <c r="A105" s="465">
        <v>3</v>
      </c>
      <c r="B105" s="466"/>
      <c r="C105" s="467"/>
      <c r="D105" s="392" t="s">
        <v>17</v>
      </c>
      <c r="E105" s="338">
        <f t="shared" ref="E105:H107" si="31">SUM(E106)</f>
        <v>0</v>
      </c>
      <c r="F105" s="338">
        <f t="shared" si="31"/>
        <v>0</v>
      </c>
      <c r="G105" s="338">
        <f t="shared" si="31"/>
        <v>0</v>
      </c>
      <c r="H105" s="338">
        <f t="shared" si="31"/>
        <v>0</v>
      </c>
      <c r="I105" s="338"/>
      <c r="J105" s="338"/>
    </row>
    <row r="106" spans="1:10" ht="15" customHeight="1" x14ac:dyDescent="0.25">
      <c r="A106" s="468">
        <v>32</v>
      </c>
      <c r="B106" s="469"/>
      <c r="C106" s="470"/>
      <c r="D106" s="52" t="s">
        <v>35</v>
      </c>
      <c r="E106" s="339">
        <f t="shared" si="31"/>
        <v>0</v>
      </c>
      <c r="F106" s="339">
        <f t="shared" si="31"/>
        <v>0</v>
      </c>
      <c r="G106" s="339">
        <f t="shared" si="31"/>
        <v>0</v>
      </c>
      <c r="H106" s="339">
        <f t="shared" si="31"/>
        <v>0</v>
      </c>
      <c r="I106" s="339"/>
      <c r="J106" s="339"/>
    </row>
    <row r="107" spans="1:10" ht="15" customHeight="1" x14ac:dyDescent="0.25">
      <c r="A107" s="521">
        <v>323</v>
      </c>
      <c r="B107" s="525"/>
      <c r="C107" s="526"/>
      <c r="D107" s="389" t="s">
        <v>188</v>
      </c>
      <c r="E107" s="335">
        <f t="shared" si="31"/>
        <v>0</v>
      </c>
      <c r="F107" s="335">
        <f t="shared" si="31"/>
        <v>0</v>
      </c>
      <c r="G107" s="335">
        <f t="shared" si="31"/>
        <v>0</v>
      </c>
      <c r="H107" s="335">
        <f t="shared" si="31"/>
        <v>0</v>
      </c>
      <c r="I107" s="335"/>
      <c r="J107" s="335"/>
    </row>
    <row r="108" spans="1:10" ht="15" customHeight="1" x14ac:dyDescent="0.25">
      <c r="A108" s="29"/>
      <c r="B108" s="333"/>
      <c r="C108" s="373">
        <v>3237</v>
      </c>
      <c r="D108" s="102" t="s">
        <v>205</v>
      </c>
      <c r="E108" s="336">
        <v>0</v>
      </c>
      <c r="F108" s="336">
        <v>0</v>
      </c>
      <c r="G108" s="336">
        <v>0</v>
      </c>
      <c r="H108" s="336">
        <v>0</v>
      </c>
      <c r="I108" s="336"/>
      <c r="J108" s="336"/>
    </row>
    <row r="109" spans="1:10" ht="0.75" customHeight="1" x14ac:dyDescent="0.25">
      <c r="A109" s="29"/>
      <c r="B109" s="333"/>
      <c r="C109" s="366"/>
      <c r="D109" s="105"/>
      <c r="E109" s="5"/>
      <c r="F109" s="5"/>
      <c r="G109" s="5"/>
      <c r="H109" s="5"/>
      <c r="I109" s="5"/>
      <c r="J109" s="5"/>
    </row>
    <row r="110" spans="1:10" ht="15" hidden="1" customHeight="1" x14ac:dyDescent="0.25">
      <c r="A110" s="29"/>
      <c r="B110" s="333"/>
      <c r="C110" s="366"/>
      <c r="D110" s="105"/>
      <c r="E110" s="5"/>
      <c r="F110" s="5"/>
      <c r="G110" s="5"/>
      <c r="H110" s="5"/>
      <c r="I110" s="5"/>
      <c r="J110" s="5"/>
    </row>
    <row r="111" spans="1:10" ht="15" hidden="1" customHeight="1" x14ac:dyDescent="0.25">
      <c r="A111" s="29"/>
      <c r="B111" s="333"/>
      <c r="C111" s="366"/>
      <c r="D111" s="105"/>
      <c r="E111" s="5"/>
      <c r="F111" s="5"/>
      <c r="G111" s="5"/>
      <c r="H111" s="5"/>
      <c r="I111" s="5"/>
      <c r="J111" s="5"/>
    </row>
    <row r="112" spans="1:10" ht="15" hidden="1" customHeight="1" x14ac:dyDescent="0.25">
      <c r="A112" s="29"/>
      <c r="B112" s="387"/>
      <c r="C112" s="366"/>
      <c r="D112" s="107"/>
      <c r="E112" s="5"/>
      <c r="F112" s="5"/>
      <c r="G112" s="5"/>
      <c r="H112" s="5"/>
      <c r="I112" s="5"/>
      <c r="J112" s="5"/>
    </row>
    <row r="113" spans="1:10" ht="15" customHeight="1" x14ac:dyDescent="0.25">
      <c r="A113" s="57" t="s">
        <v>110</v>
      </c>
      <c r="B113" s="185"/>
      <c r="C113" s="186"/>
      <c r="D113" s="56" t="s">
        <v>111</v>
      </c>
      <c r="E113" s="119">
        <f t="shared" ref="E113:H113" si="32">SUM(E115+E129)</f>
        <v>0</v>
      </c>
      <c r="F113" s="119">
        <f t="shared" si="32"/>
        <v>0</v>
      </c>
      <c r="G113" s="119">
        <f t="shared" si="32"/>
        <v>0</v>
      </c>
      <c r="H113" s="119">
        <f t="shared" si="32"/>
        <v>0</v>
      </c>
      <c r="I113" s="119">
        <v>0</v>
      </c>
      <c r="J113" s="119">
        <v>0</v>
      </c>
    </row>
    <row r="114" spans="1:10" ht="15" customHeight="1" x14ac:dyDescent="0.25">
      <c r="A114" s="471" t="s">
        <v>94</v>
      </c>
      <c r="B114" s="472"/>
      <c r="C114" s="473"/>
      <c r="D114" s="112" t="s">
        <v>13</v>
      </c>
      <c r="E114" s="336"/>
      <c r="F114" s="336"/>
      <c r="G114" s="336"/>
      <c r="H114" s="336"/>
      <c r="I114" s="336"/>
      <c r="J114" s="336"/>
    </row>
    <row r="115" spans="1:10" ht="15" customHeight="1" x14ac:dyDescent="0.25">
      <c r="A115" s="76"/>
      <c r="B115" s="324">
        <v>3</v>
      </c>
      <c r="C115" s="325"/>
      <c r="D115" s="84" t="s">
        <v>17</v>
      </c>
      <c r="E115" s="338">
        <f t="shared" ref="E115:H115" si="33">SUM(E116+E123)</f>
        <v>0</v>
      </c>
      <c r="F115" s="338">
        <f t="shared" si="33"/>
        <v>0</v>
      </c>
      <c r="G115" s="338">
        <f t="shared" si="33"/>
        <v>0</v>
      </c>
      <c r="H115" s="338">
        <f t="shared" si="33"/>
        <v>0</v>
      </c>
      <c r="I115" s="338"/>
      <c r="J115" s="338"/>
    </row>
    <row r="116" spans="1:10" ht="15" customHeight="1" x14ac:dyDescent="0.25">
      <c r="A116" s="42"/>
      <c r="B116" s="376">
        <v>31</v>
      </c>
      <c r="C116" s="377"/>
      <c r="D116" s="90" t="s">
        <v>18</v>
      </c>
      <c r="E116" s="339">
        <f t="shared" ref="E116:H116" si="34">SUM(E117+E119+E121)</f>
        <v>0</v>
      </c>
      <c r="F116" s="339">
        <f t="shared" si="34"/>
        <v>0</v>
      </c>
      <c r="G116" s="339">
        <f t="shared" si="34"/>
        <v>0</v>
      </c>
      <c r="H116" s="339">
        <f t="shared" si="34"/>
        <v>0</v>
      </c>
      <c r="I116" s="339"/>
      <c r="J116" s="339"/>
    </row>
    <row r="117" spans="1:10" ht="15" customHeight="1" x14ac:dyDescent="0.25">
      <c r="A117" s="93"/>
      <c r="B117" s="326">
        <v>311</v>
      </c>
      <c r="C117" s="328"/>
      <c r="D117" s="95" t="s">
        <v>206</v>
      </c>
      <c r="E117" s="335">
        <f t="shared" ref="E117:H117" si="35">SUM(E118)</f>
        <v>0</v>
      </c>
      <c r="F117" s="335">
        <f t="shared" si="35"/>
        <v>0</v>
      </c>
      <c r="G117" s="335">
        <f t="shared" si="35"/>
        <v>0</v>
      </c>
      <c r="H117" s="335">
        <f t="shared" si="35"/>
        <v>0</v>
      </c>
      <c r="I117" s="335"/>
      <c r="J117" s="335"/>
    </row>
    <row r="118" spans="1:10" ht="15" customHeight="1" x14ac:dyDescent="0.25">
      <c r="A118" s="499">
        <v>3111</v>
      </c>
      <c r="B118" s="503"/>
      <c r="C118" s="504"/>
      <c r="D118" s="34" t="s">
        <v>207</v>
      </c>
      <c r="E118" s="340">
        <v>0</v>
      </c>
      <c r="F118" s="340">
        <v>0</v>
      </c>
      <c r="G118" s="340">
        <v>0</v>
      </c>
      <c r="H118" s="340">
        <v>0</v>
      </c>
      <c r="I118" s="340"/>
      <c r="J118" s="340"/>
    </row>
    <row r="119" spans="1:10" ht="15" customHeight="1" x14ac:dyDescent="0.25">
      <c r="A119" s="93"/>
      <c r="B119" s="326">
        <v>312</v>
      </c>
      <c r="C119" s="328"/>
      <c r="D119" s="95" t="s">
        <v>208</v>
      </c>
      <c r="E119" s="335">
        <f t="shared" ref="E119:H119" si="36">SUM(E120)</f>
        <v>0</v>
      </c>
      <c r="F119" s="335">
        <f t="shared" si="36"/>
        <v>0</v>
      </c>
      <c r="G119" s="335">
        <f t="shared" si="36"/>
        <v>0</v>
      </c>
      <c r="H119" s="335">
        <f t="shared" si="36"/>
        <v>0</v>
      </c>
      <c r="I119" s="335"/>
      <c r="J119" s="335"/>
    </row>
    <row r="120" spans="1:10" ht="15" customHeight="1" x14ac:dyDescent="0.25">
      <c r="A120" s="499">
        <v>3121</v>
      </c>
      <c r="B120" s="503"/>
      <c r="C120" s="504"/>
      <c r="D120" s="34" t="s">
        <v>208</v>
      </c>
      <c r="E120" s="340">
        <v>0</v>
      </c>
      <c r="F120" s="340">
        <v>0</v>
      </c>
      <c r="G120" s="340">
        <v>0</v>
      </c>
      <c r="H120" s="340">
        <v>0</v>
      </c>
      <c r="I120" s="340"/>
      <c r="J120" s="340"/>
    </row>
    <row r="121" spans="1:10" ht="15" customHeight="1" x14ac:dyDescent="0.25">
      <c r="A121" s="93"/>
      <c r="B121" s="326">
        <v>313</v>
      </c>
      <c r="C121" s="328"/>
      <c r="D121" s="95" t="s">
        <v>209</v>
      </c>
      <c r="E121" s="335">
        <f t="shared" ref="E121:H121" si="37">SUM(E122)</f>
        <v>0</v>
      </c>
      <c r="F121" s="335">
        <f t="shared" si="37"/>
        <v>0</v>
      </c>
      <c r="G121" s="335">
        <f t="shared" si="37"/>
        <v>0</v>
      </c>
      <c r="H121" s="335">
        <f t="shared" si="37"/>
        <v>0</v>
      </c>
      <c r="I121" s="335"/>
      <c r="J121" s="335"/>
    </row>
    <row r="122" spans="1:10" ht="15" customHeight="1" x14ac:dyDescent="0.25">
      <c r="A122" s="499">
        <v>3132</v>
      </c>
      <c r="B122" s="503"/>
      <c r="C122" s="504"/>
      <c r="D122" s="34" t="s">
        <v>210</v>
      </c>
      <c r="E122" s="340">
        <v>0</v>
      </c>
      <c r="F122" s="340">
        <v>0</v>
      </c>
      <c r="G122" s="340">
        <v>0</v>
      </c>
      <c r="H122" s="340">
        <v>0</v>
      </c>
      <c r="I122" s="340"/>
      <c r="J122" s="340"/>
    </row>
    <row r="123" spans="1:10" ht="15" customHeight="1" x14ac:dyDescent="0.25">
      <c r="A123" s="42"/>
      <c r="B123" s="376">
        <v>32</v>
      </c>
      <c r="C123" s="377"/>
      <c r="D123" s="90" t="s">
        <v>35</v>
      </c>
      <c r="E123" s="339">
        <f>SUM(E124)</f>
        <v>0</v>
      </c>
      <c r="F123" s="339">
        <f t="shared" ref="F123:H123" si="38">SUM(F124)</f>
        <v>0</v>
      </c>
      <c r="G123" s="339">
        <f t="shared" si="38"/>
        <v>0</v>
      </c>
      <c r="H123" s="339">
        <f t="shared" si="38"/>
        <v>0</v>
      </c>
      <c r="I123" s="339"/>
      <c r="J123" s="339"/>
    </row>
    <row r="124" spans="1:10" ht="15" customHeight="1" x14ac:dyDescent="0.25">
      <c r="A124" s="93"/>
      <c r="B124" s="326">
        <v>321</v>
      </c>
      <c r="C124" s="328"/>
      <c r="D124" s="95" t="s">
        <v>180</v>
      </c>
      <c r="E124" s="335">
        <f>SUM(E125:E127)</f>
        <v>0</v>
      </c>
      <c r="F124" s="335">
        <f t="shared" ref="F124:H124" si="39">SUM(F125+F127)</f>
        <v>0</v>
      </c>
      <c r="G124" s="335">
        <f t="shared" si="39"/>
        <v>0</v>
      </c>
      <c r="H124" s="335">
        <f t="shared" si="39"/>
        <v>0</v>
      </c>
      <c r="I124" s="335"/>
      <c r="J124" s="335"/>
    </row>
    <row r="125" spans="1:10" ht="15" customHeight="1" x14ac:dyDescent="0.25">
      <c r="A125" s="499">
        <v>3211</v>
      </c>
      <c r="B125" s="503"/>
      <c r="C125" s="504"/>
      <c r="D125" s="233" t="s">
        <v>181</v>
      </c>
      <c r="E125" s="340">
        <v>0</v>
      </c>
      <c r="F125" s="340">
        <v>0</v>
      </c>
      <c r="G125" s="340">
        <v>0</v>
      </c>
      <c r="H125" s="340">
        <v>0</v>
      </c>
      <c r="I125" s="340"/>
      <c r="J125" s="340"/>
    </row>
    <row r="126" spans="1:10" ht="15" customHeight="1" x14ac:dyDescent="0.25">
      <c r="A126" s="499">
        <v>3212</v>
      </c>
      <c r="B126" s="503"/>
      <c r="C126" s="504"/>
      <c r="D126" s="34" t="s">
        <v>211</v>
      </c>
      <c r="E126" s="340">
        <v>0</v>
      </c>
      <c r="F126" s="340">
        <v>0</v>
      </c>
      <c r="G126" s="340">
        <v>0</v>
      </c>
      <c r="H126" s="340">
        <v>0</v>
      </c>
      <c r="I126" s="340"/>
      <c r="J126" s="340"/>
    </row>
    <row r="127" spans="1:10" ht="15" customHeight="1" x14ac:dyDescent="0.25">
      <c r="A127" s="284"/>
      <c r="B127" s="372">
        <v>3213</v>
      </c>
      <c r="C127" s="373"/>
      <c r="D127" s="34" t="s">
        <v>182</v>
      </c>
      <c r="E127" s="340">
        <v>0</v>
      </c>
      <c r="F127" s="340">
        <v>0</v>
      </c>
      <c r="G127" s="340">
        <v>0</v>
      </c>
      <c r="H127" s="340">
        <v>0</v>
      </c>
      <c r="I127" s="340"/>
      <c r="J127" s="340"/>
    </row>
    <row r="128" spans="1:10" ht="15" customHeight="1" x14ac:dyDescent="0.25">
      <c r="A128" s="471" t="s">
        <v>95</v>
      </c>
      <c r="B128" s="472"/>
      <c r="C128" s="473"/>
      <c r="D128" s="34" t="s">
        <v>96</v>
      </c>
      <c r="E128" s="340"/>
      <c r="F128" s="340"/>
      <c r="G128" s="340"/>
      <c r="H128" s="340"/>
      <c r="I128" s="340"/>
      <c r="J128" s="340"/>
    </row>
    <row r="129" spans="1:10" ht="15" customHeight="1" x14ac:dyDescent="0.25">
      <c r="A129" s="76"/>
      <c r="B129" s="324">
        <v>3</v>
      </c>
      <c r="C129" s="325"/>
      <c r="D129" s="84" t="s">
        <v>17</v>
      </c>
      <c r="E129" s="338">
        <f t="shared" ref="E129:H129" si="40">SUM(E130+E137)</f>
        <v>0</v>
      </c>
      <c r="F129" s="338">
        <f t="shared" si="40"/>
        <v>0</v>
      </c>
      <c r="G129" s="338">
        <f t="shared" si="40"/>
        <v>0</v>
      </c>
      <c r="H129" s="338">
        <f t="shared" si="40"/>
        <v>0</v>
      </c>
      <c r="I129" s="338"/>
      <c r="J129" s="338"/>
    </row>
    <row r="130" spans="1:10" ht="15" customHeight="1" x14ac:dyDescent="0.25">
      <c r="A130" s="42"/>
      <c r="B130" s="376">
        <v>31</v>
      </c>
      <c r="C130" s="377"/>
      <c r="D130" s="90" t="s">
        <v>18</v>
      </c>
      <c r="E130" s="339">
        <f t="shared" ref="E130:H130" si="41">SUM(E131+E133+E135)</f>
        <v>0</v>
      </c>
      <c r="F130" s="339">
        <f t="shared" si="41"/>
        <v>0</v>
      </c>
      <c r="G130" s="339">
        <f t="shared" si="41"/>
        <v>0</v>
      </c>
      <c r="H130" s="339">
        <f t="shared" si="41"/>
        <v>0</v>
      </c>
      <c r="I130" s="339"/>
      <c r="J130" s="339"/>
    </row>
    <row r="131" spans="1:10" ht="15" customHeight="1" x14ac:dyDescent="0.25">
      <c r="A131" s="93"/>
      <c r="B131" s="326">
        <v>311</v>
      </c>
      <c r="C131" s="328"/>
      <c r="D131" s="95" t="s">
        <v>206</v>
      </c>
      <c r="E131" s="335">
        <f t="shared" ref="E131:H131" si="42">SUM(E132)</f>
        <v>0</v>
      </c>
      <c r="F131" s="335">
        <f t="shared" si="42"/>
        <v>0</v>
      </c>
      <c r="G131" s="335">
        <f t="shared" si="42"/>
        <v>0</v>
      </c>
      <c r="H131" s="335">
        <f t="shared" si="42"/>
        <v>0</v>
      </c>
      <c r="I131" s="335"/>
      <c r="J131" s="335"/>
    </row>
    <row r="132" spans="1:10" ht="15" customHeight="1" x14ac:dyDescent="0.25">
      <c r="A132" s="499">
        <v>3111</v>
      </c>
      <c r="B132" s="503"/>
      <c r="C132" s="504"/>
      <c r="D132" s="34" t="s">
        <v>207</v>
      </c>
      <c r="E132" s="340">
        <v>0</v>
      </c>
      <c r="F132" s="340">
        <v>0</v>
      </c>
      <c r="G132" s="340">
        <v>0</v>
      </c>
      <c r="H132" s="340">
        <v>0</v>
      </c>
      <c r="I132" s="340"/>
      <c r="J132" s="340"/>
    </row>
    <row r="133" spans="1:10" ht="15" customHeight="1" x14ac:dyDescent="0.25">
      <c r="A133" s="93"/>
      <c r="B133" s="326">
        <v>312</v>
      </c>
      <c r="C133" s="328"/>
      <c r="D133" s="95" t="s">
        <v>208</v>
      </c>
      <c r="E133" s="335">
        <f t="shared" ref="E133:H133" si="43">SUM(E134)</f>
        <v>0</v>
      </c>
      <c r="F133" s="335">
        <f t="shared" si="43"/>
        <v>0</v>
      </c>
      <c r="G133" s="335">
        <f t="shared" si="43"/>
        <v>0</v>
      </c>
      <c r="H133" s="335">
        <f t="shared" si="43"/>
        <v>0</v>
      </c>
      <c r="I133" s="335"/>
      <c r="J133" s="335"/>
    </row>
    <row r="134" spans="1:10" ht="15" customHeight="1" x14ac:dyDescent="0.25">
      <c r="A134" s="499">
        <v>3121</v>
      </c>
      <c r="B134" s="503"/>
      <c r="C134" s="504"/>
      <c r="D134" s="34" t="s">
        <v>208</v>
      </c>
      <c r="E134" s="340">
        <v>0</v>
      </c>
      <c r="F134" s="340">
        <v>0</v>
      </c>
      <c r="G134" s="340">
        <v>0</v>
      </c>
      <c r="H134" s="340">
        <v>0</v>
      </c>
      <c r="I134" s="340"/>
      <c r="J134" s="340"/>
    </row>
    <row r="135" spans="1:10" ht="15" customHeight="1" x14ac:dyDescent="0.25">
      <c r="A135" s="93"/>
      <c r="B135" s="326">
        <v>313</v>
      </c>
      <c r="C135" s="328"/>
      <c r="D135" s="95" t="s">
        <v>209</v>
      </c>
      <c r="E135" s="335">
        <f t="shared" ref="E135:H135" si="44">SUM(E136)</f>
        <v>0</v>
      </c>
      <c r="F135" s="335">
        <f t="shared" si="44"/>
        <v>0</v>
      </c>
      <c r="G135" s="335">
        <f t="shared" si="44"/>
        <v>0</v>
      </c>
      <c r="H135" s="335">
        <f t="shared" si="44"/>
        <v>0</v>
      </c>
      <c r="I135" s="335"/>
      <c r="J135" s="335"/>
    </row>
    <row r="136" spans="1:10" ht="15" customHeight="1" x14ac:dyDescent="0.25">
      <c r="A136" s="499">
        <v>3132</v>
      </c>
      <c r="B136" s="503"/>
      <c r="C136" s="504"/>
      <c r="D136" s="34" t="s">
        <v>210</v>
      </c>
      <c r="E136" s="340">
        <v>0</v>
      </c>
      <c r="F136" s="340">
        <v>0</v>
      </c>
      <c r="G136" s="340">
        <v>0</v>
      </c>
      <c r="H136" s="340">
        <v>0</v>
      </c>
      <c r="I136" s="340"/>
      <c r="J136" s="340"/>
    </row>
    <row r="137" spans="1:10" ht="15" customHeight="1" x14ac:dyDescent="0.25">
      <c r="A137" s="42"/>
      <c r="B137" s="376">
        <v>32</v>
      </c>
      <c r="C137" s="377"/>
      <c r="D137" s="90" t="s">
        <v>35</v>
      </c>
      <c r="E137" s="339">
        <f>SUM(E138)</f>
        <v>0</v>
      </c>
      <c r="F137" s="339">
        <f t="shared" ref="F137:H137" si="45">SUM(F138)</f>
        <v>0</v>
      </c>
      <c r="G137" s="339">
        <f t="shared" si="45"/>
        <v>0</v>
      </c>
      <c r="H137" s="339">
        <f t="shared" si="45"/>
        <v>0</v>
      </c>
      <c r="I137" s="339"/>
      <c r="J137" s="339"/>
    </row>
    <row r="138" spans="1:10" ht="15" customHeight="1" x14ac:dyDescent="0.25">
      <c r="A138" s="93"/>
      <c r="B138" s="326">
        <v>321</v>
      </c>
      <c r="C138" s="328"/>
      <c r="D138" s="95" t="s">
        <v>180</v>
      </c>
      <c r="E138" s="335">
        <f>SUM(E139:E141)</f>
        <v>0</v>
      </c>
      <c r="F138" s="335">
        <f>SUM(F139+F140)</f>
        <v>0</v>
      </c>
      <c r="G138" s="335">
        <f>SUM(G139+G140)</f>
        <v>0</v>
      </c>
      <c r="H138" s="335">
        <f>SUM(H139+H140)</f>
        <v>0</v>
      </c>
      <c r="I138" s="335"/>
      <c r="J138" s="335"/>
    </row>
    <row r="139" spans="1:10" ht="15" customHeight="1" x14ac:dyDescent="0.25">
      <c r="A139" s="499">
        <v>3211</v>
      </c>
      <c r="B139" s="503"/>
      <c r="C139" s="504"/>
      <c r="D139" s="233" t="s">
        <v>181</v>
      </c>
      <c r="E139" s="340">
        <v>0</v>
      </c>
      <c r="F139" s="340">
        <v>0</v>
      </c>
      <c r="G139" s="340">
        <v>0</v>
      </c>
      <c r="H139" s="340">
        <v>0</v>
      </c>
      <c r="I139" s="340"/>
      <c r="J139" s="340"/>
    </row>
    <row r="140" spans="1:10" ht="15" customHeight="1" x14ac:dyDescent="0.25">
      <c r="A140" s="499">
        <v>3212</v>
      </c>
      <c r="B140" s="503"/>
      <c r="C140" s="504"/>
      <c r="D140" s="34" t="s">
        <v>211</v>
      </c>
      <c r="E140" s="340">
        <v>0</v>
      </c>
      <c r="F140" s="340">
        <v>0</v>
      </c>
      <c r="G140" s="340">
        <v>0</v>
      </c>
      <c r="H140" s="340">
        <v>0</v>
      </c>
      <c r="I140" s="340"/>
      <c r="J140" s="340"/>
    </row>
    <row r="141" spans="1:10" ht="15" customHeight="1" x14ac:dyDescent="0.25">
      <c r="A141" s="284"/>
      <c r="B141" s="372">
        <v>3213</v>
      </c>
      <c r="C141" s="373"/>
      <c r="D141" s="34" t="s">
        <v>182</v>
      </c>
      <c r="E141" s="336">
        <v>0</v>
      </c>
      <c r="F141" s="336">
        <v>0</v>
      </c>
      <c r="G141" s="336">
        <v>0</v>
      </c>
      <c r="H141" s="336">
        <v>0</v>
      </c>
      <c r="I141" s="336"/>
      <c r="J141" s="336"/>
    </row>
    <row r="142" spans="1:10" ht="15" customHeight="1" x14ac:dyDescent="0.25">
      <c r="A142" s="57" t="s">
        <v>134</v>
      </c>
      <c r="B142" s="185"/>
      <c r="C142" s="186"/>
      <c r="D142" s="56" t="s">
        <v>133</v>
      </c>
      <c r="E142" s="119">
        <f>SUM(E144+E160+E176)</f>
        <v>70552.06</v>
      </c>
      <c r="F142" s="119">
        <f>SUM(F144+F160+F176)</f>
        <v>178480</v>
      </c>
      <c r="G142" s="119">
        <f>SUM(G144+G160+G176)</f>
        <v>178480</v>
      </c>
      <c r="H142" s="119">
        <f>SUM(H144+H160+H176)</f>
        <v>69629.98</v>
      </c>
      <c r="I142" s="119">
        <f>SUM(H142/E142)*100</f>
        <v>98.69305021001513</v>
      </c>
      <c r="J142" s="119">
        <f>SUM(H142/G142)*100</f>
        <v>39.012763334827426</v>
      </c>
    </row>
    <row r="143" spans="1:10" ht="15" customHeight="1" x14ac:dyDescent="0.25">
      <c r="A143" s="471" t="s">
        <v>94</v>
      </c>
      <c r="B143" s="472"/>
      <c r="C143" s="473"/>
      <c r="D143" s="112" t="s">
        <v>13</v>
      </c>
      <c r="E143" s="336"/>
      <c r="F143" s="336"/>
      <c r="G143" s="336"/>
      <c r="H143" s="336"/>
      <c r="I143" s="336"/>
      <c r="J143" s="336"/>
    </row>
    <row r="144" spans="1:10" ht="15" customHeight="1" x14ac:dyDescent="0.25">
      <c r="A144" s="76"/>
      <c r="B144" s="324">
        <v>3</v>
      </c>
      <c r="C144" s="325"/>
      <c r="D144" s="84" t="s">
        <v>17</v>
      </c>
      <c r="E144" s="338">
        <f t="shared" ref="E144:H144" si="46">SUM(E145+E152)</f>
        <v>18343.55</v>
      </c>
      <c r="F144" s="338">
        <f t="shared" si="46"/>
        <v>46390</v>
      </c>
      <c r="G144" s="338">
        <f t="shared" si="46"/>
        <v>46390</v>
      </c>
      <c r="H144" s="338">
        <f t="shared" si="46"/>
        <v>18103.809999999998</v>
      </c>
      <c r="I144" s="338"/>
      <c r="J144" s="338"/>
    </row>
    <row r="145" spans="1:10" ht="15" customHeight="1" x14ac:dyDescent="0.25">
      <c r="A145" s="42"/>
      <c r="B145" s="376">
        <v>31</v>
      </c>
      <c r="C145" s="377"/>
      <c r="D145" s="90" t="s">
        <v>18</v>
      </c>
      <c r="E145" s="339">
        <f t="shared" ref="E145:H145" si="47">SUM(E146+E148+E150)</f>
        <v>16325.27</v>
      </c>
      <c r="F145" s="339">
        <f t="shared" si="47"/>
        <v>44150</v>
      </c>
      <c r="G145" s="339">
        <f t="shared" si="47"/>
        <v>44150</v>
      </c>
      <c r="H145" s="339">
        <f t="shared" si="47"/>
        <v>16197.21</v>
      </c>
      <c r="I145" s="339"/>
      <c r="J145" s="339"/>
    </row>
    <row r="146" spans="1:10" ht="15" customHeight="1" x14ac:dyDescent="0.25">
      <c r="A146" s="93"/>
      <c r="B146" s="326">
        <v>311</v>
      </c>
      <c r="C146" s="328"/>
      <c r="D146" s="95" t="s">
        <v>206</v>
      </c>
      <c r="E146" s="335">
        <f t="shared" ref="E146:H146" si="48">SUM(E147)</f>
        <v>13209.66</v>
      </c>
      <c r="F146" s="335">
        <f t="shared" si="48"/>
        <v>35880</v>
      </c>
      <c r="G146" s="335">
        <f t="shared" si="48"/>
        <v>35880</v>
      </c>
      <c r="H146" s="335">
        <f t="shared" si="48"/>
        <v>13077.42</v>
      </c>
      <c r="I146" s="335"/>
      <c r="J146" s="335"/>
    </row>
    <row r="147" spans="1:10" ht="15" customHeight="1" x14ac:dyDescent="0.25">
      <c r="A147" s="499">
        <v>3111</v>
      </c>
      <c r="B147" s="503"/>
      <c r="C147" s="504"/>
      <c r="D147" s="34" t="s">
        <v>207</v>
      </c>
      <c r="E147" s="340">
        <v>13209.66</v>
      </c>
      <c r="F147" s="340">
        <v>35880</v>
      </c>
      <c r="G147" s="340">
        <v>35880</v>
      </c>
      <c r="H147" s="340">
        <v>13077.42</v>
      </c>
      <c r="I147" s="340"/>
      <c r="J147" s="340"/>
    </row>
    <row r="148" spans="1:10" ht="15" customHeight="1" x14ac:dyDescent="0.25">
      <c r="A148" s="93"/>
      <c r="B148" s="326">
        <v>312</v>
      </c>
      <c r="C148" s="328"/>
      <c r="D148" s="95" t="s">
        <v>208</v>
      </c>
      <c r="E148" s="335">
        <f t="shared" ref="E148:H148" si="49">SUM(E149)</f>
        <v>936</v>
      </c>
      <c r="F148" s="335">
        <f t="shared" si="49"/>
        <v>2340</v>
      </c>
      <c r="G148" s="335">
        <f t="shared" si="49"/>
        <v>2340</v>
      </c>
      <c r="H148" s="335">
        <f t="shared" si="49"/>
        <v>962</v>
      </c>
      <c r="I148" s="335"/>
      <c r="J148" s="335"/>
    </row>
    <row r="149" spans="1:10" ht="15" customHeight="1" x14ac:dyDescent="0.25">
      <c r="A149" s="499">
        <v>3121</v>
      </c>
      <c r="B149" s="503"/>
      <c r="C149" s="504"/>
      <c r="D149" s="34" t="s">
        <v>208</v>
      </c>
      <c r="E149" s="340">
        <v>936</v>
      </c>
      <c r="F149" s="340">
        <v>2340</v>
      </c>
      <c r="G149" s="340">
        <v>2340</v>
      </c>
      <c r="H149" s="340">
        <v>962</v>
      </c>
      <c r="I149" s="340"/>
      <c r="J149" s="340"/>
    </row>
    <row r="150" spans="1:10" ht="15" customHeight="1" x14ac:dyDescent="0.25">
      <c r="A150" s="93"/>
      <c r="B150" s="326">
        <v>313</v>
      </c>
      <c r="C150" s="328"/>
      <c r="D150" s="95" t="s">
        <v>209</v>
      </c>
      <c r="E150" s="335">
        <f t="shared" ref="E150:H150" si="50">SUM(E151)</f>
        <v>2179.61</v>
      </c>
      <c r="F150" s="335">
        <f t="shared" si="50"/>
        <v>5930</v>
      </c>
      <c r="G150" s="335">
        <f t="shared" si="50"/>
        <v>5930</v>
      </c>
      <c r="H150" s="335">
        <f t="shared" si="50"/>
        <v>2157.79</v>
      </c>
      <c r="I150" s="335"/>
      <c r="J150" s="335"/>
    </row>
    <row r="151" spans="1:10" ht="15" customHeight="1" x14ac:dyDescent="0.25">
      <c r="A151" s="499">
        <v>3132</v>
      </c>
      <c r="B151" s="503"/>
      <c r="C151" s="504"/>
      <c r="D151" s="34" t="s">
        <v>210</v>
      </c>
      <c r="E151" s="340">
        <v>2179.61</v>
      </c>
      <c r="F151" s="340">
        <v>5930</v>
      </c>
      <c r="G151" s="340">
        <v>5930</v>
      </c>
      <c r="H151" s="340">
        <v>2157.79</v>
      </c>
      <c r="I151" s="340"/>
      <c r="J151" s="340"/>
    </row>
    <row r="152" spans="1:10" ht="15" customHeight="1" x14ac:dyDescent="0.25">
      <c r="A152" s="42"/>
      <c r="B152" s="376">
        <v>32</v>
      </c>
      <c r="C152" s="377"/>
      <c r="D152" s="90" t="s">
        <v>35</v>
      </c>
      <c r="E152" s="339">
        <f t="shared" ref="E152:H152" si="51">SUM(E153+E157)</f>
        <v>2018.28</v>
      </c>
      <c r="F152" s="339">
        <f t="shared" si="51"/>
        <v>2240</v>
      </c>
      <c r="G152" s="339">
        <f t="shared" si="51"/>
        <v>2240</v>
      </c>
      <c r="H152" s="339">
        <f t="shared" si="51"/>
        <v>1906.6</v>
      </c>
      <c r="I152" s="339"/>
      <c r="J152" s="339"/>
    </row>
    <row r="153" spans="1:10" ht="15" customHeight="1" x14ac:dyDescent="0.25">
      <c r="A153" s="93"/>
      <c r="B153" s="326">
        <v>321</v>
      </c>
      <c r="C153" s="328"/>
      <c r="D153" s="95" t="s">
        <v>180</v>
      </c>
      <c r="E153" s="335">
        <f>SUM(E154+E155+E156)</f>
        <v>1687</v>
      </c>
      <c r="F153" s="335">
        <f>SUM(F154+F155+F156)</f>
        <v>1980</v>
      </c>
      <c r="G153" s="335">
        <f>SUM(G154+G155+G156)</f>
        <v>1980</v>
      </c>
      <c r="H153" s="335">
        <f>SUM(H154+H155+H156)</f>
        <v>1906.6</v>
      </c>
      <c r="I153" s="335"/>
      <c r="J153" s="335"/>
    </row>
    <row r="154" spans="1:10" ht="15" customHeight="1" x14ac:dyDescent="0.25">
      <c r="A154" s="499">
        <v>3211</v>
      </c>
      <c r="B154" s="503"/>
      <c r="C154" s="504"/>
      <c r="D154" s="233" t="s">
        <v>181</v>
      </c>
      <c r="E154" s="340">
        <v>62.4</v>
      </c>
      <c r="F154" s="340">
        <v>160</v>
      </c>
      <c r="G154" s="340">
        <v>160</v>
      </c>
      <c r="H154" s="340">
        <v>73.98</v>
      </c>
      <c r="I154" s="340"/>
      <c r="J154" s="340"/>
    </row>
    <row r="155" spans="1:10" ht="15" customHeight="1" x14ac:dyDescent="0.25">
      <c r="A155" s="499">
        <v>3212</v>
      </c>
      <c r="B155" s="503"/>
      <c r="C155" s="504"/>
      <c r="D155" s="34" t="s">
        <v>211</v>
      </c>
      <c r="E155" s="340">
        <v>1624.6</v>
      </c>
      <c r="F155" s="340">
        <v>1560</v>
      </c>
      <c r="G155" s="340">
        <v>1560</v>
      </c>
      <c r="H155" s="340">
        <v>1832.62</v>
      </c>
      <c r="I155" s="340"/>
      <c r="J155" s="340"/>
    </row>
    <row r="156" spans="1:10" ht="15" customHeight="1" x14ac:dyDescent="0.25">
      <c r="A156" s="284"/>
      <c r="B156" s="372">
        <v>3213</v>
      </c>
      <c r="C156" s="373"/>
      <c r="D156" s="34" t="s">
        <v>182</v>
      </c>
      <c r="E156" s="340">
        <v>0</v>
      </c>
      <c r="F156" s="340">
        <v>260</v>
      </c>
      <c r="G156" s="340">
        <v>260</v>
      </c>
      <c r="H156" s="340">
        <v>0</v>
      </c>
      <c r="I156" s="340"/>
      <c r="J156" s="340"/>
    </row>
    <row r="157" spans="1:10" ht="15" customHeight="1" x14ac:dyDescent="0.25">
      <c r="A157" s="518">
        <v>323</v>
      </c>
      <c r="B157" s="516"/>
      <c r="C157" s="517"/>
      <c r="D157" s="389" t="s">
        <v>188</v>
      </c>
      <c r="E157" s="349">
        <f t="shared" ref="E157:H157" si="52">SUM(E158)</f>
        <v>331.28</v>
      </c>
      <c r="F157" s="349">
        <f t="shared" si="52"/>
        <v>260</v>
      </c>
      <c r="G157" s="349">
        <f t="shared" si="52"/>
        <v>260</v>
      </c>
      <c r="H157" s="349">
        <f t="shared" si="52"/>
        <v>0</v>
      </c>
      <c r="I157" s="349"/>
      <c r="J157" s="349"/>
    </row>
    <row r="158" spans="1:10" ht="15" customHeight="1" x14ac:dyDescent="0.25">
      <c r="A158" s="284"/>
      <c r="B158" s="311">
        <v>3236</v>
      </c>
      <c r="C158" s="366"/>
      <c r="D158" s="310" t="s">
        <v>191</v>
      </c>
      <c r="E158" s="340">
        <v>331.28</v>
      </c>
      <c r="F158" s="340">
        <v>260</v>
      </c>
      <c r="G158" s="340">
        <v>260</v>
      </c>
      <c r="H158" s="340">
        <v>0</v>
      </c>
      <c r="I158" s="340"/>
      <c r="J158" s="340"/>
    </row>
    <row r="159" spans="1:10" ht="15" customHeight="1" x14ac:dyDescent="0.25">
      <c r="A159" s="471" t="s">
        <v>245</v>
      </c>
      <c r="B159" s="472"/>
      <c r="C159" s="473"/>
      <c r="D159" s="34" t="s">
        <v>276</v>
      </c>
      <c r="E159" s="340"/>
      <c r="F159" s="340"/>
      <c r="G159" s="340"/>
      <c r="H159" s="340"/>
      <c r="I159" s="340"/>
      <c r="J159" s="340"/>
    </row>
    <row r="160" spans="1:10" ht="15" customHeight="1" x14ac:dyDescent="0.25">
      <c r="A160" s="76"/>
      <c r="B160" s="324">
        <v>3</v>
      </c>
      <c r="C160" s="325"/>
      <c r="D160" s="84" t="s">
        <v>17</v>
      </c>
      <c r="E160" s="338">
        <f>SUM(E161+E168+E173)</f>
        <v>52208.51</v>
      </c>
      <c r="F160" s="338">
        <f t="shared" ref="F160:H160" si="53">SUM(F161+F168)</f>
        <v>112250</v>
      </c>
      <c r="G160" s="338">
        <f t="shared" si="53"/>
        <v>112250</v>
      </c>
      <c r="H160" s="338">
        <f t="shared" si="53"/>
        <v>43797.26</v>
      </c>
      <c r="I160" s="338"/>
      <c r="J160" s="338"/>
    </row>
    <row r="161" spans="1:10" ht="15" customHeight="1" x14ac:dyDescent="0.25">
      <c r="A161" s="42"/>
      <c r="B161" s="376">
        <v>31</v>
      </c>
      <c r="C161" s="377"/>
      <c r="D161" s="90" t="s">
        <v>18</v>
      </c>
      <c r="E161" s="339">
        <f t="shared" ref="E161:H161" si="54">SUM(E162+E164+E166)</f>
        <v>46464.200000000004</v>
      </c>
      <c r="F161" s="339">
        <f t="shared" si="54"/>
        <v>106830</v>
      </c>
      <c r="G161" s="339">
        <f t="shared" si="54"/>
        <v>106830</v>
      </c>
      <c r="H161" s="339">
        <f t="shared" si="54"/>
        <v>39184.730000000003</v>
      </c>
      <c r="I161" s="339"/>
      <c r="J161" s="339"/>
    </row>
    <row r="162" spans="1:10" ht="15" customHeight="1" x14ac:dyDescent="0.25">
      <c r="A162" s="93"/>
      <c r="B162" s="326">
        <v>311</v>
      </c>
      <c r="C162" s="328"/>
      <c r="D162" s="95" t="s">
        <v>206</v>
      </c>
      <c r="E162" s="335">
        <f t="shared" ref="E162:H162" si="55">SUM(E163)</f>
        <v>37596.730000000003</v>
      </c>
      <c r="F162" s="335">
        <f t="shared" si="55"/>
        <v>86810</v>
      </c>
      <c r="G162" s="335">
        <f t="shared" si="55"/>
        <v>86810</v>
      </c>
      <c r="H162" s="335">
        <f t="shared" si="55"/>
        <v>31637.29</v>
      </c>
      <c r="I162" s="335"/>
      <c r="J162" s="335"/>
    </row>
    <row r="163" spans="1:10" ht="15" customHeight="1" x14ac:dyDescent="0.25">
      <c r="A163" s="499">
        <v>3111</v>
      </c>
      <c r="B163" s="503"/>
      <c r="C163" s="504"/>
      <c r="D163" s="34" t="s">
        <v>207</v>
      </c>
      <c r="E163" s="340">
        <v>37596.730000000003</v>
      </c>
      <c r="F163" s="340">
        <v>86810</v>
      </c>
      <c r="G163" s="340">
        <v>86810</v>
      </c>
      <c r="H163" s="340">
        <v>31637.29</v>
      </c>
      <c r="I163" s="340"/>
      <c r="J163" s="340"/>
    </row>
    <row r="164" spans="1:10" ht="15" customHeight="1" x14ac:dyDescent="0.25">
      <c r="A164" s="93"/>
      <c r="B164" s="326">
        <v>312</v>
      </c>
      <c r="C164" s="328"/>
      <c r="D164" s="95" t="s">
        <v>208</v>
      </c>
      <c r="E164" s="335">
        <f t="shared" ref="E164:H164" si="56">SUM(E165)</f>
        <v>2664</v>
      </c>
      <c r="F164" s="335">
        <f t="shared" si="56"/>
        <v>5670</v>
      </c>
      <c r="G164" s="335">
        <f t="shared" si="56"/>
        <v>5670</v>
      </c>
      <c r="H164" s="335">
        <f t="shared" si="56"/>
        <v>2327.3000000000002</v>
      </c>
      <c r="I164" s="335"/>
      <c r="J164" s="335"/>
    </row>
    <row r="165" spans="1:10" ht="15" customHeight="1" x14ac:dyDescent="0.25">
      <c r="A165" s="499">
        <v>3121</v>
      </c>
      <c r="B165" s="503"/>
      <c r="C165" s="504"/>
      <c r="D165" s="34" t="s">
        <v>208</v>
      </c>
      <c r="E165" s="340">
        <v>2664</v>
      </c>
      <c r="F165" s="340">
        <v>5670</v>
      </c>
      <c r="G165" s="340">
        <v>5670</v>
      </c>
      <c r="H165" s="340">
        <v>2327.3000000000002</v>
      </c>
      <c r="I165" s="340"/>
      <c r="J165" s="340"/>
    </row>
    <row r="166" spans="1:10" ht="15" customHeight="1" x14ac:dyDescent="0.25">
      <c r="A166" s="93"/>
      <c r="B166" s="326">
        <v>313</v>
      </c>
      <c r="C166" s="328"/>
      <c r="D166" s="95" t="s">
        <v>209</v>
      </c>
      <c r="E166" s="335">
        <f t="shared" ref="E166:H166" si="57">SUM(E167)</f>
        <v>6203.47</v>
      </c>
      <c r="F166" s="335">
        <f t="shared" si="57"/>
        <v>14350</v>
      </c>
      <c r="G166" s="335">
        <f t="shared" si="57"/>
        <v>14350</v>
      </c>
      <c r="H166" s="335">
        <f t="shared" si="57"/>
        <v>5220.1400000000003</v>
      </c>
      <c r="I166" s="335"/>
      <c r="J166" s="335"/>
    </row>
    <row r="167" spans="1:10" ht="15" customHeight="1" x14ac:dyDescent="0.25">
      <c r="A167" s="499">
        <v>3132</v>
      </c>
      <c r="B167" s="503"/>
      <c r="C167" s="504"/>
      <c r="D167" s="34" t="s">
        <v>210</v>
      </c>
      <c r="E167" s="340">
        <v>6203.47</v>
      </c>
      <c r="F167" s="340">
        <v>14350</v>
      </c>
      <c r="G167" s="340">
        <v>14350</v>
      </c>
      <c r="H167" s="340">
        <v>5220.1400000000003</v>
      </c>
      <c r="I167" s="340"/>
      <c r="J167" s="340"/>
    </row>
    <row r="168" spans="1:10" ht="15" customHeight="1" x14ac:dyDescent="0.25">
      <c r="A168" s="42"/>
      <c r="B168" s="376">
        <v>32</v>
      </c>
      <c r="C168" s="377"/>
      <c r="D168" s="90" t="s">
        <v>35</v>
      </c>
      <c r="E168" s="339">
        <f>SUM(E169)</f>
        <v>4801.43</v>
      </c>
      <c r="F168" s="339">
        <f>SUM(F169+F173)</f>
        <v>5420</v>
      </c>
      <c r="G168" s="339">
        <f>SUM(G169+G173)</f>
        <v>5420</v>
      </c>
      <c r="H168" s="339">
        <f>SUM(H169+H173)</f>
        <v>4612.53</v>
      </c>
      <c r="I168" s="339"/>
      <c r="J168" s="339"/>
    </row>
    <row r="169" spans="1:10" ht="15" customHeight="1" x14ac:dyDescent="0.25">
      <c r="A169" s="93"/>
      <c r="B169" s="326">
        <v>321</v>
      </c>
      <c r="C169" s="328"/>
      <c r="D169" s="95" t="s">
        <v>180</v>
      </c>
      <c r="E169" s="335">
        <f>SUM(E170+E171)</f>
        <v>4801.43</v>
      </c>
      <c r="F169" s="335">
        <f>SUM(F170+F171+F172)</f>
        <v>4790</v>
      </c>
      <c r="G169" s="335">
        <f>SUM(G170+G171+G172)</f>
        <v>4790</v>
      </c>
      <c r="H169" s="335">
        <f>SUM(H170+H171+H172)</f>
        <v>4612.53</v>
      </c>
      <c r="I169" s="335"/>
      <c r="J169" s="335"/>
    </row>
    <row r="170" spans="1:10" ht="15" customHeight="1" x14ac:dyDescent="0.25">
      <c r="A170" s="499">
        <v>3211</v>
      </c>
      <c r="B170" s="503"/>
      <c r="C170" s="504"/>
      <c r="D170" s="233" t="s">
        <v>181</v>
      </c>
      <c r="E170" s="340">
        <v>177.6</v>
      </c>
      <c r="F170" s="340">
        <v>380</v>
      </c>
      <c r="G170" s="340">
        <v>380</v>
      </c>
      <c r="H170" s="340">
        <v>178.98</v>
      </c>
      <c r="I170" s="340"/>
      <c r="J170" s="340"/>
    </row>
    <row r="171" spans="1:10" ht="15" customHeight="1" x14ac:dyDescent="0.25">
      <c r="A171" s="499">
        <v>3212</v>
      </c>
      <c r="B171" s="503"/>
      <c r="C171" s="504"/>
      <c r="D171" s="34" t="s">
        <v>211</v>
      </c>
      <c r="E171" s="340">
        <v>4623.83</v>
      </c>
      <c r="F171" s="340">
        <v>3780</v>
      </c>
      <c r="G171" s="340">
        <v>3780</v>
      </c>
      <c r="H171" s="340">
        <v>4433.55</v>
      </c>
      <c r="I171" s="340"/>
      <c r="J171" s="340"/>
    </row>
    <row r="172" spans="1:10" ht="15" customHeight="1" x14ac:dyDescent="0.25">
      <c r="A172" s="284"/>
      <c r="B172" s="372">
        <v>3213</v>
      </c>
      <c r="C172" s="373"/>
      <c r="D172" s="34" t="s">
        <v>182</v>
      </c>
      <c r="E172" s="340">
        <v>0</v>
      </c>
      <c r="F172" s="340">
        <v>630</v>
      </c>
      <c r="G172" s="340">
        <v>630</v>
      </c>
      <c r="H172" s="340">
        <v>0</v>
      </c>
      <c r="I172" s="340"/>
      <c r="J172" s="340"/>
    </row>
    <row r="173" spans="1:10" ht="15" customHeight="1" x14ac:dyDescent="0.25">
      <c r="A173" s="518">
        <v>323</v>
      </c>
      <c r="B173" s="516"/>
      <c r="C173" s="517"/>
      <c r="D173" s="389" t="s">
        <v>188</v>
      </c>
      <c r="E173" s="349">
        <f t="shared" ref="E173:H173" si="58">SUM(E174)</f>
        <v>942.88</v>
      </c>
      <c r="F173" s="349">
        <f t="shared" si="58"/>
        <v>630</v>
      </c>
      <c r="G173" s="349">
        <f t="shared" si="58"/>
        <v>630</v>
      </c>
      <c r="H173" s="349">
        <f t="shared" si="58"/>
        <v>0</v>
      </c>
      <c r="I173" s="349"/>
      <c r="J173" s="349"/>
    </row>
    <row r="174" spans="1:10" ht="15" customHeight="1" x14ac:dyDescent="0.25">
      <c r="A174" s="284"/>
      <c r="B174" s="311">
        <v>3236</v>
      </c>
      <c r="C174" s="366"/>
      <c r="D174" s="310" t="s">
        <v>191</v>
      </c>
      <c r="E174" s="340">
        <v>942.88</v>
      </c>
      <c r="F174" s="340">
        <v>630</v>
      </c>
      <c r="G174" s="340">
        <v>630</v>
      </c>
      <c r="H174" s="340">
        <v>0</v>
      </c>
      <c r="I174" s="340"/>
      <c r="J174" s="340"/>
    </row>
    <row r="175" spans="1:10" ht="15" customHeight="1" x14ac:dyDescent="0.25">
      <c r="A175" s="471" t="s">
        <v>246</v>
      </c>
      <c r="B175" s="472"/>
      <c r="C175" s="473"/>
      <c r="D175" s="34" t="s">
        <v>247</v>
      </c>
      <c r="E175" s="340"/>
      <c r="F175" s="340"/>
      <c r="G175" s="340"/>
      <c r="H175" s="340"/>
      <c r="I175" s="340"/>
      <c r="J175" s="340"/>
    </row>
    <row r="176" spans="1:10" ht="15" customHeight="1" x14ac:dyDescent="0.25">
      <c r="A176" s="76"/>
      <c r="B176" s="324">
        <v>3</v>
      </c>
      <c r="C176" s="325"/>
      <c r="D176" s="84" t="s">
        <v>17</v>
      </c>
      <c r="E176" s="338">
        <f t="shared" ref="E176:H176" si="59">SUM(E177+E184)</f>
        <v>0</v>
      </c>
      <c r="F176" s="338">
        <f t="shared" si="59"/>
        <v>19840</v>
      </c>
      <c r="G176" s="338">
        <f t="shared" si="59"/>
        <v>19840</v>
      </c>
      <c r="H176" s="338">
        <f t="shared" si="59"/>
        <v>7728.91</v>
      </c>
      <c r="I176" s="338"/>
      <c r="J176" s="338"/>
    </row>
    <row r="177" spans="1:10" ht="15" customHeight="1" x14ac:dyDescent="0.25">
      <c r="A177" s="42"/>
      <c r="B177" s="376">
        <v>31</v>
      </c>
      <c r="C177" s="377"/>
      <c r="D177" s="90" t="s">
        <v>18</v>
      </c>
      <c r="E177" s="339">
        <f t="shared" ref="E177:H177" si="60">SUM(E178+E180+E182)</f>
        <v>0</v>
      </c>
      <c r="F177" s="339">
        <f t="shared" si="60"/>
        <v>18860</v>
      </c>
      <c r="G177" s="339">
        <f t="shared" si="60"/>
        <v>18860</v>
      </c>
      <c r="H177" s="339">
        <f t="shared" si="60"/>
        <v>6914.95</v>
      </c>
      <c r="I177" s="339"/>
      <c r="J177" s="339"/>
    </row>
    <row r="178" spans="1:10" ht="15" customHeight="1" x14ac:dyDescent="0.25">
      <c r="A178" s="93"/>
      <c r="B178" s="326">
        <v>311</v>
      </c>
      <c r="C178" s="328"/>
      <c r="D178" s="95" t="s">
        <v>206</v>
      </c>
      <c r="E178" s="335">
        <f t="shared" ref="E178:H178" si="61">SUM(E179)</f>
        <v>0</v>
      </c>
      <c r="F178" s="335">
        <f t="shared" si="61"/>
        <v>15320</v>
      </c>
      <c r="G178" s="335">
        <f t="shared" si="61"/>
        <v>15320</v>
      </c>
      <c r="H178" s="335">
        <f t="shared" si="61"/>
        <v>5583.05</v>
      </c>
      <c r="I178" s="335"/>
      <c r="J178" s="335"/>
    </row>
    <row r="179" spans="1:10" ht="15" customHeight="1" x14ac:dyDescent="0.25">
      <c r="A179" s="499">
        <v>3111</v>
      </c>
      <c r="B179" s="503"/>
      <c r="C179" s="504"/>
      <c r="D179" s="34" t="s">
        <v>207</v>
      </c>
      <c r="E179" s="340">
        <v>0</v>
      </c>
      <c r="F179" s="340">
        <v>15320</v>
      </c>
      <c r="G179" s="340">
        <v>15320</v>
      </c>
      <c r="H179" s="340">
        <v>5583.05</v>
      </c>
      <c r="I179" s="340"/>
      <c r="J179" s="340"/>
    </row>
    <row r="180" spans="1:10" ht="15" customHeight="1" x14ac:dyDescent="0.25">
      <c r="A180" s="93"/>
      <c r="B180" s="326">
        <v>312</v>
      </c>
      <c r="C180" s="328"/>
      <c r="D180" s="95" t="s">
        <v>208</v>
      </c>
      <c r="E180" s="335">
        <f t="shared" ref="E180:H180" si="62">SUM(E181)</f>
        <v>0</v>
      </c>
      <c r="F180" s="335">
        <f t="shared" si="62"/>
        <v>1000</v>
      </c>
      <c r="G180" s="335">
        <f t="shared" si="62"/>
        <v>1000</v>
      </c>
      <c r="H180" s="335">
        <f t="shared" si="62"/>
        <v>410.7</v>
      </c>
      <c r="I180" s="335"/>
      <c r="J180" s="335"/>
    </row>
    <row r="181" spans="1:10" ht="15" customHeight="1" x14ac:dyDescent="0.25">
      <c r="A181" s="499">
        <v>3121</v>
      </c>
      <c r="B181" s="503"/>
      <c r="C181" s="504"/>
      <c r="D181" s="34" t="s">
        <v>208</v>
      </c>
      <c r="E181" s="340">
        <v>0</v>
      </c>
      <c r="F181" s="340">
        <v>1000</v>
      </c>
      <c r="G181" s="340">
        <v>1000</v>
      </c>
      <c r="H181" s="340">
        <v>410.7</v>
      </c>
      <c r="I181" s="340"/>
      <c r="J181" s="340"/>
    </row>
    <row r="182" spans="1:10" ht="15" customHeight="1" x14ac:dyDescent="0.25">
      <c r="A182" s="93"/>
      <c r="B182" s="326">
        <v>313</v>
      </c>
      <c r="C182" s="328"/>
      <c r="D182" s="95" t="s">
        <v>209</v>
      </c>
      <c r="E182" s="335">
        <f t="shared" ref="E182:H182" si="63">SUM(E183)</f>
        <v>0</v>
      </c>
      <c r="F182" s="335">
        <f t="shared" si="63"/>
        <v>2540</v>
      </c>
      <c r="G182" s="335">
        <f t="shared" si="63"/>
        <v>2540</v>
      </c>
      <c r="H182" s="335">
        <f t="shared" si="63"/>
        <v>921.2</v>
      </c>
      <c r="I182" s="335"/>
      <c r="J182" s="335"/>
    </row>
    <row r="183" spans="1:10" ht="15" customHeight="1" x14ac:dyDescent="0.25">
      <c r="A183" s="499">
        <v>3132</v>
      </c>
      <c r="B183" s="503"/>
      <c r="C183" s="504"/>
      <c r="D183" s="34" t="s">
        <v>210</v>
      </c>
      <c r="E183" s="340">
        <v>0</v>
      </c>
      <c r="F183" s="340">
        <v>2540</v>
      </c>
      <c r="G183" s="340">
        <v>2540</v>
      </c>
      <c r="H183" s="340">
        <v>921.2</v>
      </c>
      <c r="I183" s="340"/>
      <c r="J183" s="340"/>
    </row>
    <row r="184" spans="1:10" ht="15" customHeight="1" x14ac:dyDescent="0.25">
      <c r="A184" s="42"/>
      <c r="B184" s="376">
        <v>32</v>
      </c>
      <c r="C184" s="377"/>
      <c r="D184" s="90" t="s">
        <v>35</v>
      </c>
      <c r="E184" s="339">
        <f>SUM(E185)</f>
        <v>0</v>
      </c>
      <c r="F184" s="339">
        <f>SUM(F185+F189)</f>
        <v>980</v>
      </c>
      <c r="G184" s="339">
        <f>SUM(G185+G189)</f>
        <v>980</v>
      </c>
      <c r="H184" s="339">
        <f>SUM(H185+H189)</f>
        <v>813.96</v>
      </c>
      <c r="I184" s="339"/>
      <c r="J184" s="339"/>
    </row>
    <row r="185" spans="1:10" ht="15" customHeight="1" x14ac:dyDescent="0.25">
      <c r="A185" s="93"/>
      <c r="B185" s="326">
        <v>321</v>
      </c>
      <c r="C185" s="328"/>
      <c r="D185" s="95" t="s">
        <v>180</v>
      </c>
      <c r="E185" s="335">
        <f>SUM(E186+E187)</f>
        <v>0</v>
      </c>
      <c r="F185" s="335">
        <f>SUM(F186+F187+F188)</f>
        <v>860</v>
      </c>
      <c r="G185" s="335">
        <f>SUM(G186+G187+G188)</f>
        <v>860</v>
      </c>
      <c r="H185" s="335">
        <f>SUM(H186+H187+H188)</f>
        <v>813.96</v>
      </c>
      <c r="I185" s="335"/>
      <c r="J185" s="335"/>
    </row>
    <row r="186" spans="1:10" ht="15" customHeight="1" x14ac:dyDescent="0.25">
      <c r="A186" s="499">
        <v>3211</v>
      </c>
      <c r="B186" s="503"/>
      <c r="C186" s="504"/>
      <c r="D186" s="233" t="s">
        <v>181</v>
      </c>
      <c r="E186" s="340">
        <v>0</v>
      </c>
      <c r="F186" s="340">
        <v>70</v>
      </c>
      <c r="G186" s="340">
        <v>70</v>
      </c>
      <c r="H186" s="340">
        <v>31.58</v>
      </c>
      <c r="I186" s="340"/>
      <c r="J186" s="340"/>
    </row>
    <row r="187" spans="1:10" ht="15" customHeight="1" x14ac:dyDescent="0.25">
      <c r="A187" s="499">
        <v>3212</v>
      </c>
      <c r="B187" s="503"/>
      <c r="C187" s="504"/>
      <c r="D187" s="34" t="s">
        <v>211</v>
      </c>
      <c r="E187" s="340">
        <v>0</v>
      </c>
      <c r="F187" s="340">
        <v>670</v>
      </c>
      <c r="G187" s="340">
        <v>670</v>
      </c>
      <c r="H187" s="340">
        <v>782.38</v>
      </c>
      <c r="I187" s="340"/>
      <c r="J187" s="340"/>
    </row>
    <row r="188" spans="1:10" ht="15" customHeight="1" x14ac:dyDescent="0.25">
      <c r="A188" s="284"/>
      <c r="B188" s="372">
        <v>3213</v>
      </c>
      <c r="C188" s="373"/>
      <c r="D188" s="34" t="s">
        <v>182</v>
      </c>
      <c r="E188" s="340">
        <v>0</v>
      </c>
      <c r="F188" s="340">
        <v>120</v>
      </c>
      <c r="G188" s="340">
        <v>120</v>
      </c>
      <c r="H188" s="340">
        <v>0</v>
      </c>
      <c r="I188" s="340"/>
      <c r="J188" s="340"/>
    </row>
    <row r="189" spans="1:10" ht="15" customHeight="1" x14ac:dyDescent="0.25">
      <c r="A189" s="518">
        <v>323</v>
      </c>
      <c r="B189" s="516"/>
      <c r="C189" s="517"/>
      <c r="D189" s="389" t="s">
        <v>188</v>
      </c>
      <c r="E189" s="349">
        <f t="shared" ref="E189:H189" si="64">SUM(E190)</f>
        <v>0</v>
      </c>
      <c r="F189" s="349">
        <f t="shared" si="64"/>
        <v>120</v>
      </c>
      <c r="G189" s="349">
        <f t="shared" si="64"/>
        <v>120</v>
      </c>
      <c r="H189" s="349">
        <f t="shared" si="64"/>
        <v>0</v>
      </c>
      <c r="I189" s="349"/>
      <c r="J189" s="349"/>
    </row>
    <row r="190" spans="1:10" ht="15" customHeight="1" x14ac:dyDescent="0.25">
      <c r="A190" s="284"/>
      <c r="B190" s="311">
        <v>3236</v>
      </c>
      <c r="C190" s="366"/>
      <c r="D190" s="310" t="s">
        <v>191</v>
      </c>
      <c r="E190" s="340">
        <v>0</v>
      </c>
      <c r="F190" s="340">
        <v>120</v>
      </c>
      <c r="G190" s="340">
        <v>120</v>
      </c>
      <c r="H190" s="340">
        <v>0</v>
      </c>
      <c r="I190" s="340"/>
      <c r="J190" s="340"/>
    </row>
    <row r="191" spans="1:10" ht="15" customHeight="1" x14ac:dyDescent="0.25">
      <c r="A191" s="57" t="s">
        <v>250</v>
      </c>
      <c r="B191" s="185"/>
      <c r="C191" s="186"/>
      <c r="D191" s="56" t="s">
        <v>255</v>
      </c>
      <c r="E191" s="145">
        <f>SUM(E192)</f>
        <v>0</v>
      </c>
      <c r="F191" s="145">
        <f t="shared" ref="F191:H191" si="65">SUM(F192)</f>
        <v>0</v>
      </c>
      <c r="G191" s="145">
        <f t="shared" si="65"/>
        <v>0</v>
      </c>
      <c r="H191" s="145">
        <f t="shared" si="65"/>
        <v>0</v>
      </c>
      <c r="I191" s="145">
        <v>0</v>
      </c>
      <c r="J191" s="145">
        <v>0</v>
      </c>
    </row>
    <row r="192" spans="1:10" ht="15" customHeight="1" x14ac:dyDescent="0.25">
      <c r="A192" s="76"/>
      <c r="B192" s="324">
        <v>3</v>
      </c>
      <c r="C192" s="325"/>
      <c r="D192" s="84" t="s">
        <v>17</v>
      </c>
      <c r="E192" s="338">
        <f t="shared" ref="E192:H192" si="66">SUM(E193+E200)</f>
        <v>0</v>
      </c>
      <c r="F192" s="338">
        <f t="shared" si="66"/>
        <v>0</v>
      </c>
      <c r="G192" s="338">
        <f t="shared" si="66"/>
        <v>0</v>
      </c>
      <c r="H192" s="338">
        <f t="shared" si="66"/>
        <v>0</v>
      </c>
      <c r="I192" s="338"/>
      <c r="J192" s="338"/>
    </row>
    <row r="193" spans="1:10" ht="15" customHeight="1" x14ac:dyDescent="0.25">
      <c r="A193" s="42"/>
      <c r="B193" s="376">
        <v>31</v>
      </c>
      <c r="C193" s="377"/>
      <c r="D193" s="90" t="s">
        <v>18</v>
      </c>
      <c r="E193" s="339">
        <f t="shared" ref="E193:H193" si="67">SUM(E194+E196+E198)</f>
        <v>0</v>
      </c>
      <c r="F193" s="339">
        <f t="shared" si="67"/>
        <v>0</v>
      </c>
      <c r="G193" s="339">
        <f t="shared" si="67"/>
        <v>0</v>
      </c>
      <c r="H193" s="339">
        <f t="shared" si="67"/>
        <v>0</v>
      </c>
      <c r="I193" s="339"/>
      <c r="J193" s="339"/>
    </row>
    <row r="194" spans="1:10" ht="15" customHeight="1" x14ac:dyDescent="0.25">
      <c r="A194" s="93"/>
      <c r="B194" s="326">
        <v>311</v>
      </c>
      <c r="C194" s="328"/>
      <c r="D194" s="95" t="s">
        <v>206</v>
      </c>
      <c r="E194" s="335">
        <f t="shared" ref="E194:H194" si="68">SUM(E195)</f>
        <v>0</v>
      </c>
      <c r="F194" s="335">
        <f t="shared" si="68"/>
        <v>0</v>
      </c>
      <c r="G194" s="335">
        <f t="shared" si="68"/>
        <v>0</v>
      </c>
      <c r="H194" s="335">
        <f t="shared" si="68"/>
        <v>0</v>
      </c>
      <c r="I194" s="335"/>
      <c r="J194" s="335"/>
    </row>
    <row r="195" spans="1:10" ht="15" customHeight="1" x14ac:dyDescent="0.25">
      <c r="A195" s="499">
        <v>3111</v>
      </c>
      <c r="B195" s="503"/>
      <c r="C195" s="504"/>
      <c r="D195" s="34" t="s">
        <v>207</v>
      </c>
      <c r="E195" s="340">
        <v>0</v>
      </c>
      <c r="F195" s="340">
        <v>0</v>
      </c>
      <c r="G195" s="340">
        <v>0</v>
      </c>
      <c r="H195" s="340">
        <v>0</v>
      </c>
      <c r="I195" s="340"/>
      <c r="J195" s="340"/>
    </row>
    <row r="196" spans="1:10" ht="15" customHeight="1" x14ac:dyDescent="0.25">
      <c r="A196" s="93"/>
      <c r="B196" s="326">
        <v>312</v>
      </c>
      <c r="C196" s="328"/>
      <c r="D196" s="95" t="s">
        <v>208</v>
      </c>
      <c r="E196" s="335">
        <f t="shared" ref="E196:H196" si="69">SUM(E197)</f>
        <v>0</v>
      </c>
      <c r="F196" s="335">
        <f t="shared" si="69"/>
        <v>0</v>
      </c>
      <c r="G196" s="335">
        <f t="shared" si="69"/>
        <v>0</v>
      </c>
      <c r="H196" s="335">
        <f t="shared" si="69"/>
        <v>0</v>
      </c>
      <c r="I196" s="335"/>
      <c r="J196" s="335"/>
    </row>
    <row r="197" spans="1:10" ht="15" customHeight="1" x14ac:dyDescent="0.25">
      <c r="A197" s="499">
        <v>3121</v>
      </c>
      <c r="B197" s="503"/>
      <c r="C197" s="504"/>
      <c r="D197" s="34" t="s">
        <v>208</v>
      </c>
      <c r="E197" s="340">
        <v>0</v>
      </c>
      <c r="F197" s="340">
        <v>0</v>
      </c>
      <c r="G197" s="340">
        <v>0</v>
      </c>
      <c r="H197" s="340">
        <v>0</v>
      </c>
      <c r="I197" s="340"/>
      <c r="J197" s="340"/>
    </row>
    <row r="198" spans="1:10" ht="15" customHeight="1" x14ac:dyDescent="0.25">
      <c r="A198" s="93"/>
      <c r="B198" s="326">
        <v>313</v>
      </c>
      <c r="C198" s="328"/>
      <c r="D198" s="95" t="s">
        <v>209</v>
      </c>
      <c r="E198" s="335">
        <f t="shared" ref="E198:H198" si="70">SUM(E199)</f>
        <v>0</v>
      </c>
      <c r="F198" s="335">
        <f t="shared" si="70"/>
        <v>0</v>
      </c>
      <c r="G198" s="335">
        <f t="shared" si="70"/>
        <v>0</v>
      </c>
      <c r="H198" s="335">
        <f t="shared" si="70"/>
        <v>0</v>
      </c>
      <c r="I198" s="335"/>
      <c r="J198" s="335"/>
    </row>
    <row r="199" spans="1:10" ht="15" customHeight="1" x14ac:dyDescent="0.25">
      <c r="A199" s="499">
        <v>3132</v>
      </c>
      <c r="B199" s="503"/>
      <c r="C199" s="504"/>
      <c r="D199" s="34" t="s">
        <v>210</v>
      </c>
      <c r="E199" s="340">
        <v>0</v>
      </c>
      <c r="F199" s="340">
        <v>0</v>
      </c>
      <c r="G199" s="340">
        <v>0</v>
      </c>
      <c r="H199" s="340">
        <v>0</v>
      </c>
      <c r="I199" s="340"/>
      <c r="J199" s="340"/>
    </row>
    <row r="200" spans="1:10" ht="15" customHeight="1" x14ac:dyDescent="0.25">
      <c r="A200" s="42"/>
      <c r="B200" s="376">
        <v>32</v>
      </c>
      <c r="C200" s="377"/>
      <c r="D200" s="90" t="s">
        <v>35</v>
      </c>
      <c r="E200" s="339">
        <f>SUM(E201)</f>
        <v>0</v>
      </c>
      <c r="F200" s="339">
        <f>SUM(F201+F205)</f>
        <v>0</v>
      </c>
      <c r="G200" s="339">
        <f>SUM(G201+G205)</f>
        <v>0</v>
      </c>
      <c r="H200" s="339">
        <f>SUM(H201+H205)</f>
        <v>0</v>
      </c>
      <c r="I200" s="339"/>
      <c r="J200" s="339"/>
    </row>
    <row r="201" spans="1:10" ht="15" customHeight="1" x14ac:dyDescent="0.25">
      <c r="A201" s="93"/>
      <c r="B201" s="326">
        <v>321</v>
      </c>
      <c r="C201" s="328"/>
      <c r="D201" s="95" t="s">
        <v>180</v>
      </c>
      <c r="E201" s="335">
        <f>SUM(E202+E203)</f>
        <v>0</v>
      </c>
      <c r="F201" s="335">
        <f>SUM(F202+F203+F204)</f>
        <v>0</v>
      </c>
      <c r="G201" s="335">
        <f>SUM(G202+G203+G204)</f>
        <v>0</v>
      </c>
      <c r="H201" s="335">
        <f>SUM(H202+H203+H204)</f>
        <v>0</v>
      </c>
      <c r="I201" s="335"/>
      <c r="J201" s="335"/>
    </row>
    <row r="202" spans="1:10" ht="15" customHeight="1" x14ac:dyDescent="0.25">
      <c r="A202" s="499">
        <v>3211</v>
      </c>
      <c r="B202" s="503"/>
      <c r="C202" s="504"/>
      <c r="D202" s="233" t="s">
        <v>181</v>
      </c>
      <c r="E202" s="340">
        <v>0</v>
      </c>
      <c r="F202" s="340">
        <v>0</v>
      </c>
      <c r="G202" s="340">
        <v>0</v>
      </c>
      <c r="H202" s="340">
        <v>0</v>
      </c>
      <c r="I202" s="340"/>
      <c r="J202" s="340"/>
    </row>
    <row r="203" spans="1:10" ht="15" customHeight="1" x14ac:dyDescent="0.25">
      <c r="A203" s="499">
        <v>3212</v>
      </c>
      <c r="B203" s="503"/>
      <c r="C203" s="504"/>
      <c r="D203" s="34" t="s">
        <v>211</v>
      </c>
      <c r="E203" s="340">
        <v>0</v>
      </c>
      <c r="F203" s="340">
        <v>0</v>
      </c>
      <c r="G203" s="340">
        <v>0</v>
      </c>
      <c r="H203" s="340">
        <v>0</v>
      </c>
      <c r="I203" s="340"/>
      <c r="J203" s="340"/>
    </row>
    <row r="204" spans="1:10" ht="15" customHeight="1" x14ac:dyDescent="0.25">
      <c r="A204" s="284"/>
      <c r="B204" s="372">
        <v>3213</v>
      </c>
      <c r="C204" s="373"/>
      <c r="D204" s="34" t="s">
        <v>182</v>
      </c>
      <c r="E204" s="340">
        <v>0</v>
      </c>
      <c r="F204" s="340">
        <v>0</v>
      </c>
      <c r="G204" s="340">
        <v>0</v>
      </c>
      <c r="H204" s="340">
        <v>0</v>
      </c>
      <c r="I204" s="340"/>
      <c r="J204" s="340"/>
    </row>
    <row r="205" spans="1:10" ht="15" customHeight="1" x14ac:dyDescent="0.25">
      <c r="A205" s="518">
        <v>323</v>
      </c>
      <c r="B205" s="516"/>
      <c r="C205" s="517"/>
      <c r="D205" s="389" t="s">
        <v>188</v>
      </c>
      <c r="E205" s="349">
        <f t="shared" ref="E205:H205" si="71">SUM(E206)</f>
        <v>0</v>
      </c>
      <c r="F205" s="349">
        <f t="shared" si="71"/>
        <v>0</v>
      </c>
      <c r="G205" s="349">
        <f t="shared" si="71"/>
        <v>0</v>
      </c>
      <c r="H205" s="349">
        <f t="shared" si="71"/>
        <v>0</v>
      </c>
      <c r="I205" s="349"/>
      <c r="J205" s="349"/>
    </row>
    <row r="206" spans="1:10" ht="15" customHeight="1" x14ac:dyDescent="0.25">
      <c r="A206" s="284"/>
      <c r="B206" s="311">
        <v>3236</v>
      </c>
      <c r="C206" s="366"/>
      <c r="D206" s="310" t="s">
        <v>191</v>
      </c>
      <c r="E206" s="340">
        <v>0</v>
      </c>
      <c r="F206" s="340">
        <v>0</v>
      </c>
      <c r="G206" s="340">
        <v>0</v>
      </c>
      <c r="H206" s="340">
        <v>0</v>
      </c>
      <c r="I206" s="340"/>
      <c r="J206" s="340"/>
    </row>
    <row r="207" spans="1:10" ht="15" customHeight="1" x14ac:dyDescent="0.25">
      <c r="A207" s="64" t="s">
        <v>212</v>
      </c>
      <c r="B207" s="320"/>
      <c r="C207" s="321"/>
      <c r="D207" s="67" t="s">
        <v>238</v>
      </c>
      <c r="E207" s="126">
        <f>SUM(E209)</f>
        <v>1930</v>
      </c>
      <c r="F207" s="126">
        <f>SUM(F209)</f>
        <v>4500</v>
      </c>
      <c r="G207" s="126">
        <f>SUM(G209)</f>
        <v>4500</v>
      </c>
      <c r="H207" s="126">
        <f>SUM(H209)</f>
        <v>5025.6000000000004</v>
      </c>
      <c r="I207" s="126">
        <f>SUM(H207/E207)*100</f>
        <v>260.3937823834197</v>
      </c>
      <c r="J207" s="126">
        <f>SUM(H207/G207)*100</f>
        <v>111.68</v>
      </c>
    </row>
    <row r="208" spans="1:10" ht="15" customHeight="1" x14ac:dyDescent="0.25">
      <c r="A208" s="471" t="s">
        <v>94</v>
      </c>
      <c r="B208" s="472"/>
      <c r="C208" s="473"/>
      <c r="D208" s="112" t="s">
        <v>13</v>
      </c>
      <c r="E208" s="336"/>
      <c r="F208" s="336"/>
      <c r="G208" s="336"/>
      <c r="H208" s="336"/>
      <c r="I208" s="336"/>
      <c r="J208" s="336"/>
    </row>
    <row r="209" spans="1:10" ht="15" customHeight="1" x14ac:dyDescent="0.25">
      <c r="A209" s="76"/>
      <c r="B209" s="324">
        <v>3</v>
      </c>
      <c r="C209" s="325"/>
      <c r="D209" s="84" t="s">
        <v>17</v>
      </c>
      <c r="E209" s="338">
        <f t="shared" ref="E209:H211" si="72">SUM(E210)</f>
        <v>1930</v>
      </c>
      <c r="F209" s="338">
        <f t="shared" si="72"/>
        <v>4500</v>
      </c>
      <c r="G209" s="338">
        <f t="shared" si="72"/>
        <v>4500</v>
      </c>
      <c r="H209" s="338">
        <f t="shared" si="72"/>
        <v>5025.6000000000004</v>
      </c>
      <c r="I209" s="338"/>
      <c r="J209" s="338"/>
    </row>
    <row r="210" spans="1:10" ht="27" customHeight="1" x14ac:dyDescent="0.25">
      <c r="A210" s="42"/>
      <c r="B210" s="376">
        <v>37</v>
      </c>
      <c r="C210" s="377"/>
      <c r="D210" s="92" t="s">
        <v>80</v>
      </c>
      <c r="E210" s="339">
        <f>SUM(E211)</f>
        <v>1930</v>
      </c>
      <c r="F210" s="339">
        <f t="shared" si="72"/>
        <v>4500</v>
      </c>
      <c r="G210" s="339">
        <f t="shared" si="72"/>
        <v>4500</v>
      </c>
      <c r="H210" s="339">
        <f t="shared" si="72"/>
        <v>5025.6000000000004</v>
      </c>
      <c r="I210" s="339"/>
      <c r="J210" s="339"/>
    </row>
    <row r="211" spans="1:10" ht="24" customHeight="1" x14ac:dyDescent="0.25">
      <c r="A211" s="135"/>
      <c r="B211" s="380">
        <v>372</v>
      </c>
      <c r="C211" s="381"/>
      <c r="D211" s="230" t="s">
        <v>213</v>
      </c>
      <c r="E211" s="347">
        <f>SUM(E212)</f>
        <v>1930</v>
      </c>
      <c r="F211" s="347">
        <f t="shared" si="72"/>
        <v>4500</v>
      </c>
      <c r="G211" s="347">
        <f t="shared" si="72"/>
        <v>4500</v>
      </c>
      <c r="H211" s="347">
        <f t="shared" si="72"/>
        <v>5025.6000000000004</v>
      </c>
      <c r="I211" s="347"/>
      <c r="J211" s="347"/>
    </row>
    <row r="212" spans="1:10" ht="15" customHeight="1" x14ac:dyDescent="0.25">
      <c r="A212" s="284"/>
      <c r="B212" s="372">
        <v>3722</v>
      </c>
      <c r="C212" s="373"/>
      <c r="D212" s="231" t="s">
        <v>214</v>
      </c>
      <c r="E212" s="336">
        <v>1930</v>
      </c>
      <c r="F212" s="336">
        <v>4500</v>
      </c>
      <c r="G212" s="336">
        <v>4500</v>
      </c>
      <c r="H212" s="336">
        <v>5025.6000000000004</v>
      </c>
      <c r="I212" s="336"/>
      <c r="J212" s="336"/>
    </row>
    <row r="213" spans="1:10" ht="30" customHeight="1" x14ac:dyDescent="0.25">
      <c r="A213" s="63" t="s">
        <v>64</v>
      </c>
      <c r="B213" s="318"/>
      <c r="C213" s="319"/>
      <c r="D213" s="62" t="s">
        <v>100</v>
      </c>
      <c r="E213" s="151">
        <f t="shared" ref="E213:J213" si="73">SUM(E214)</f>
        <v>0</v>
      </c>
      <c r="F213" s="151">
        <f t="shared" si="73"/>
        <v>0</v>
      </c>
      <c r="G213" s="151">
        <f t="shared" si="73"/>
        <v>0</v>
      </c>
      <c r="H213" s="151">
        <f t="shared" si="73"/>
        <v>0</v>
      </c>
      <c r="I213" s="151">
        <f t="shared" si="73"/>
        <v>0</v>
      </c>
      <c r="J213" s="151">
        <f t="shared" si="73"/>
        <v>0</v>
      </c>
    </row>
    <row r="214" spans="1:10" ht="33.75" customHeight="1" x14ac:dyDescent="0.25">
      <c r="A214" s="64" t="s">
        <v>69</v>
      </c>
      <c r="B214" s="320"/>
      <c r="C214" s="321"/>
      <c r="D214" s="67" t="s">
        <v>68</v>
      </c>
      <c r="E214" s="351">
        <f t="shared" ref="E214:H214" si="74">SUM(E216)</f>
        <v>0</v>
      </c>
      <c r="F214" s="351">
        <f t="shared" si="74"/>
        <v>0</v>
      </c>
      <c r="G214" s="351">
        <f t="shared" si="74"/>
        <v>0</v>
      </c>
      <c r="H214" s="351">
        <f t="shared" si="74"/>
        <v>0</v>
      </c>
      <c r="I214" s="351"/>
      <c r="J214" s="351"/>
    </row>
    <row r="215" spans="1:10" ht="15" customHeight="1" x14ac:dyDescent="0.25">
      <c r="A215" s="471" t="s">
        <v>85</v>
      </c>
      <c r="B215" s="472"/>
      <c r="C215" s="473"/>
      <c r="D215" s="396" t="s">
        <v>83</v>
      </c>
      <c r="E215" s="350"/>
      <c r="F215" s="350"/>
      <c r="G215" s="350"/>
      <c r="H215" s="350"/>
      <c r="I215" s="350"/>
      <c r="J215" s="350"/>
    </row>
    <row r="216" spans="1:10" ht="15" customHeight="1" x14ac:dyDescent="0.25">
      <c r="A216" s="76"/>
      <c r="B216" s="323">
        <v>3</v>
      </c>
      <c r="C216" s="322"/>
      <c r="D216" s="359" t="s">
        <v>17</v>
      </c>
      <c r="E216" s="352">
        <f t="shared" ref="E216:H218" si="75">SUM(E217)</f>
        <v>0</v>
      </c>
      <c r="F216" s="352">
        <f t="shared" si="75"/>
        <v>0</v>
      </c>
      <c r="G216" s="352">
        <f t="shared" si="75"/>
        <v>0</v>
      </c>
      <c r="H216" s="352">
        <f t="shared" si="75"/>
        <v>0</v>
      </c>
      <c r="I216" s="352"/>
      <c r="J216" s="352"/>
    </row>
    <row r="217" spans="1:10" ht="23.25" customHeight="1" x14ac:dyDescent="0.25">
      <c r="A217" s="42"/>
      <c r="B217" s="378">
        <v>37</v>
      </c>
      <c r="C217" s="379"/>
      <c r="D217" s="92" t="s">
        <v>80</v>
      </c>
      <c r="E217" s="353">
        <f t="shared" si="75"/>
        <v>0</v>
      </c>
      <c r="F217" s="353">
        <f t="shared" si="75"/>
        <v>0</v>
      </c>
      <c r="G217" s="353">
        <f t="shared" si="75"/>
        <v>0</v>
      </c>
      <c r="H217" s="353">
        <f t="shared" si="75"/>
        <v>0</v>
      </c>
      <c r="I217" s="353"/>
      <c r="J217" s="353"/>
    </row>
    <row r="218" spans="1:10" ht="15" customHeight="1" x14ac:dyDescent="0.25">
      <c r="A218" s="93"/>
      <c r="B218" s="331">
        <v>372</v>
      </c>
      <c r="C218" s="327"/>
      <c r="D218" s="329" t="s">
        <v>213</v>
      </c>
      <c r="E218" s="354">
        <f t="shared" si="75"/>
        <v>0</v>
      </c>
      <c r="F218" s="354">
        <f t="shared" si="75"/>
        <v>0</v>
      </c>
      <c r="G218" s="354">
        <f t="shared" si="75"/>
        <v>0</v>
      </c>
      <c r="H218" s="354">
        <f t="shared" si="75"/>
        <v>0</v>
      </c>
      <c r="I218" s="354"/>
      <c r="J218" s="354"/>
    </row>
    <row r="219" spans="1:10" ht="26.25" customHeight="1" x14ac:dyDescent="0.25">
      <c r="A219" s="499">
        <v>3722</v>
      </c>
      <c r="B219" s="503"/>
      <c r="C219" s="504"/>
      <c r="D219" s="310" t="s">
        <v>215</v>
      </c>
      <c r="E219" s="340">
        <v>0</v>
      </c>
      <c r="F219" s="340">
        <v>0</v>
      </c>
      <c r="G219" s="340">
        <v>0</v>
      </c>
      <c r="H219" s="340">
        <v>0</v>
      </c>
      <c r="I219" s="340"/>
      <c r="J219" s="340"/>
    </row>
    <row r="220" spans="1:10" ht="24" customHeight="1" x14ac:dyDescent="0.25">
      <c r="A220" s="68" t="s">
        <v>101</v>
      </c>
      <c r="B220" s="69"/>
      <c r="C220" s="70"/>
      <c r="D220" s="71" t="s">
        <v>70</v>
      </c>
      <c r="E220" s="337">
        <f t="shared" ref="E220:H220" si="76">SUM(E221+E230+E236)</f>
        <v>9206.130000000001</v>
      </c>
      <c r="F220" s="337">
        <f t="shared" si="76"/>
        <v>2000</v>
      </c>
      <c r="G220" s="337">
        <f t="shared" si="76"/>
        <v>2000</v>
      </c>
      <c r="H220" s="337">
        <f t="shared" si="76"/>
        <v>47931.06</v>
      </c>
      <c r="I220" s="337">
        <f>SUM(H220/E220)*100</f>
        <v>520.64287599675424</v>
      </c>
      <c r="J220" s="337">
        <f>SUM(H220/G220)*100</f>
        <v>2396.5529999999999</v>
      </c>
    </row>
    <row r="221" spans="1:10" ht="15" customHeight="1" x14ac:dyDescent="0.25">
      <c r="A221" s="64" t="s">
        <v>102</v>
      </c>
      <c r="B221" s="72"/>
      <c r="C221" s="73"/>
      <c r="D221" s="74" t="s">
        <v>71</v>
      </c>
      <c r="E221" s="148">
        <f t="shared" ref="E221:H221" si="77">SUM(E223)</f>
        <v>8206.130000000001</v>
      </c>
      <c r="F221" s="148">
        <f t="shared" si="77"/>
        <v>500</v>
      </c>
      <c r="G221" s="148">
        <f t="shared" si="77"/>
        <v>500</v>
      </c>
      <c r="H221" s="148">
        <f t="shared" si="77"/>
        <v>7846.24</v>
      </c>
      <c r="I221" s="148">
        <f>SUM(H221/E221)*100</f>
        <v>95.614376082270198</v>
      </c>
      <c r="J221" s="148">
        <f>SUM(H221/G221)*100</f>
        <v>1569.248</v>
      </c>
    </row>
    <row r="222" spans="1:10" ht="15" customHeight="1" x14ac:dyDescent="0.25">
      <c r="A222" s="477" t="s">
        <v>84</v>
      </c>
      <c r="B222" s="478"/>
      <c r="C222" s="479"/>
      <c r="D222" s="111" t="s">
        <v>103</v>
      </c>
      <c r="E222" s="5"/>
      <c r="F222" s="5"/>
      <c r="G222" s="5"/>
      <c r="H222" s="5"/>
      <c r="I222" s="5"/>
      <c r="J222" s="5"/>
    </row>
    <row r="223" spans="1:10" ht="15" customHeight="1" x14ac:dyDescent="0.25">
      <c r="A223" s="492">
        <v>4</v>
      </c>
      <c r="B223" s="493"/>
      <c r="C223" s="494"/>
      <c r="D223" s="391" t="s">
        <v>19</v>
      </c>
      <c r="E223" s="338">
        <f t="shared" ref="E223:H224" si="78">SUM(E224)</f>
        <v>8206.130000000001</v>
      </c>
      <c r="F223" s="338">
        <f t="shared" si="78"/>
        <v>500</v>
      </c>
      <c r="G223" s="338">
        <f t="shared" si="78"/>
        <v>500</v>
      </c>
      <c r="H223" s="338">
        <f t="shared" si="78"/>
        <v>7846.24</v>
      </c>
      <c r="I223" s="338"/>
      <c r="J223" s="338"/>
    </row>
    <row r="224" spans="1:10" ht="15" customHeight="1" x14ac:dyDescent="0.25">
      <c r="A224" s="495">
        <v>42</v>
      </c>
      <c r="B224" s="496"/>
      <c r="C224" s="497"/>
      <c r="D224" s="89" t="s">
        <v>81</v>
      </c>
      <c r="E224" s="353">
        <f t="shared" si="78"/>
        <v>8206.130000000001</v>
      </c>
      <c r="F224" s="353">
        <f t="shared" si="78"/>
        <v>500</v>
      </c>
      <c r="G224" s="353">
        <f t="shared" si="78"/>
        <v>500</v>
      </c>
      <c r="H224" s="353">
        <f t="shared" si="78"/>
        <v>7846.24</v>
      </c>
      <c r="I224" s="353"/>
      <c r="J224" s="353"/>
    </row>
    <row r="225" spans="1:10" ht="15" customHeight="1" x14ac:dyDescent="0.25">
      <c r="A225" s="284"/>
      <c r="B225" s="309">
        <v>422</v>
      </c>
      <c r="C225" s="366"/>
      <c r="D225" s="394" t="s">
        <v>216</v>
      </c>
      <c r="E225" s="350">
        <f>SUM(E226:E229)</f>
        <v>8206.130000000001</v>
      </c>
      <c r="F225" s="350">
        <f>SUM(F226:F229)</f>
        <v>500</v>
      </c>
      <c r="G225" s="350">
        <f>SUM(G226:G229)</f>
        <v>500</v>
      </c>
      <c r="H225" s="350">
        <f>SUM(H226:H229)</f>
        <v>7846.24</v>
      </c>
      <c r="I225" s="350"/>
      <c r="J225" s="350"/>
    </row>
    <row r="226" spans="1:10" ht="15" customHeight="1" x14ac:dyDescent="0.25">
      <c r="A226" s="29"/>
      <c r="B226" s="309"/>
      <c r="C226" s="366">
        <v>4221</v>
      </c>
      <c r="D226" s="394" t="s">
        <v>217</v>
      </c>
      <c r="E226" s="350">
        <v>2315</v>
      </c>
      <c r="F226" s="271">
        <v>500</v>
      </c>
      <c r="G226" s="271">
        <v>500</v>
      </c>
      <c r="H226" s="271">
        <v>0</v>
      </c>
      <c r="I226" s="271"/>
      <c r="J226" s="271"/>
    </row>
    <row r="227" spans="1:10" ht="15" customHeight="1" x14ac:dyDescent="0.25">
      <c r="A227" s="29"/>
      <c r="B227" s="309"/>
      <c r="C227" s="366">
        <v>4223</v>
      </c>
      <c r="D227" s="394" t="s">
        <v>218</v>
      </c>
      <c r="E227" s="350">
        <v>3538.75</v>
      </c>
      <c r="F227" s="350">
        <v>0</v>
      </c>
      <c r="G227" s="350">
        <v>0</v>
      </c>
      <c r="H227" s="350">
        <v>0</v>
      </c>
      <c r="I227" s="350"/>
      <c r="J227" s="350"/>
    </row>
    <row r="228" spans="1:10" ht="15" customHeight="1" x14ac:dyDescent="0.25">
      <c r="A228" s="29"/>
      <c r="B228" s="309"/>
      <c r="C228" s="366">
        <v>4226</v>
      </c>
      <c r="D228" s="394" t="s">
        <v>219</v>
      </c>
      <c r="E228" s="350">
        <v>2352.38</v>
      </c>
      <c r="F228" s="350">
        <v>0</v>
      </c>
      <c r="G228" s="350">
        <v>0</v>
      </c>
      <c r="H228" s="350">
        <v>0</v>
      </c>
      <c r="I228" s="350"/>
      <c r="J228" s="350"/>
    </row>
    <row r="229" spans="1:10" ht="15" customHeight="1" x14ac:dyDescent="0.25">
      <c r="A229" s="29"/>
      <c r="B229" s="309"/>
      <c r="C229" s="366">
        <v>4227</v>
      </c>
      <c r="D229" s="394" t="s">
        <v>251</v>
      </c>
      <c r="E229" s="350">
        <v>0</v>
      </c>
      <c r="F229" s="350">
        <v>0</v>
      </c>
      <c r="G229" s="350">
        <v>0</v>
      </c>
      <c r="H229" s="350">
        <v>7846.24</v>
      </c>
      <c r="I229" s="350"/>
      <c r="J229" s="350"/>
    </row>
    <row r="230" spans="1:10" ht="15" customHeight="1" x14ac:dyDescent="0.25">
      <c r="A230" s="64" t="s">
        <v>66</v>
      </c>
      <c r="B230" s="72"/>
      <c r="C230" s="73"/>
      <c r="D230" s="74" t="s">
        <v>244</v>
      </c>
      <c r="E230" s="148">
        <f t="shared" ref="E230:G230" si="79">SUM(E232)</f>
        <v>0</v>
      </c>
      <c r="F230" s="148">
        <f t="shared" si="79"/>
        <v>500</v>
      </c>
      <c r="G230" s="148">
        <f t="shared" si="79"/>
        <v>500</v>
      </c>
      <c r="H230" s="148">
        <f t="shared" ref="H230" si="80">SUM(H232)</f>
        <v>39084.82</v>
      </c>
      <c r="I230" s="148" t="e">
        <f>SUM(H230/E230)*100</f>
        <v>#DIV/0!</v>
      </c>
      <c r="J230" s="148">
        <f>SUM(H230/G230)*100</f>
        <v>7816.9639999999999</v>
      </c>
    </row>
    <row r="231" spans="1:10" ht="15" customHeight="1" x14ac:dyDescent="0.25">
      <c r="A231" s="477" t="s">
        <v>84</v>
      </c>
      <c r="B231" s="478"/>
      <c r="C231" s="479"/>
      <c r="D231" s="111" t="s">
        <v>103</v>
      </c>
      <c r="E231" s="5"/>
      <c r="F231" s="5"/>
      <c r="G231" s="5"/>
      <c r="H231" s="5"/>
      <c r="I231" s="5"/>
      <c r="J231" s="5"/>
    </row>
    <row r="232" spans="1:10" ht="15" customHeight="1" x14ac:dyDescent="0.25">
      <c r="A232" s="492">
        <v>4</v>
      </c>
      <c r="B232" s="493"/>
      <c r="C232" s="494"/>
      <c r="D232" s="391" t="s">
        <v>19</v>
      </c>
      <c r="E232" s="338">
        <f t="shared" ref="E232:H233" si="81">SUM(E233)</f>
        <v>0</v>
      </c>
      <c r="F232" s="338">
        <f t="shared" si="81"/>
        <v>500</v>
      </c>
      <c r="G232" s="338">
        <f t="shared" si="81"/>
        <v>500</v>
      </c>
      <c r="H232" s="338">
        <f t="shared" si="81"/>
        <v>39084.82</v>
      </c>
      <c r="I232" s="338"/>
      <c r="J232" s="338"/>
    </row>
    <row r="233" spans="1:10" ht="15" customHeight="1" x14ac:dyDescent="0.25">
      <c r="A233" s="495">
        <v>45</v>
      </c>
      <c r="B233" s="496"/>
      <c r="C233" s="497"/>
      <c r="D233" s="181" t="s">
        <v>132</v>
      </c>
      <c r="E233" s="353">
        <f>SUM(E234)</f>
        <v>0</v>
      </c>
      <c r="F233" s="353">
        <f t="shared" si="81"/>
        <v>500</v>
      </c>
      <c r="G233" s="353">
        <f t="shared" si="81"/>
        <v>500</v>
      </c>
      <c r="H233" s="353">
        <f t="shared" si="81"/>
        <v>39084.82</v>
      </c>
      <c r="I233" s="353"/>
      <c r="J233" s="353"/>
    </row>
    <row r="234" spans="1:10" ht="15" customHeight="1" x14ac:dyDescent="0.25">
      <c r="A234" s="284"/>
      <c r="B234" s="309">
        <v>451</v>
      </c>
      <c r="C234" s="366"/>
      <c r="D234" s="237" t="s">
        <v>221</v>
      </c>
      <c r="E234" s="350">
        <f>SUM(E235)</f>
        <v>0</v>
      </c>
      <c r="F234" s="350">
        <f>SUM(F235)</f>
        <v>500</v>
      </c>
      <c r="G234" s="350">
        <f>SUM(G235)</f>
        <v>500</v>
      </c>
      <c r="H234" s="350">
        <v>39084.82</v>
      </c>
      <c r="I234" s="350"/>
      <c r="J234" s="350"/>
    </row>
    <row r="235" spans="1:10" ht="15" customHeight="1" x14ac:dyDescent="0.25">
      <c r="A235" s="29"/>
      <c r="B235" s="309"/>
      <c r="C235" s="366">
        <v>4511</v>
      </c>
      <c r="D235" s="34" t="s">
        <v>221</v>
      </c>
      <c r="E235" s="350">
        <v>0</v>
      </c>
      <c r="F235" s="271">
        <v>500</v>
      </c>
      <c r="G235" s="271">
        <v>500</v>
      </c>
      <c r="H235" s="271">
        <v>0</v>
      </c>
      <c r="I235" s="271"/>
      <c r="J235" s="271"/>
    </row>
    <row r="236" spans="1:10" ht="15" customHeight="1" x14ac:dyDescent="0.25">
      <c r="A236" s="64" t="s">
        <v>105</v>
      </c>
      <c r="B236" s="72"/>
      <c r="C236" s="73"/>
      <c r="D236" s="74" t="s">
        <v>170</v>
      </c>
      <c r="E236" s="148">
        <f t="shared" ref="E236:H236" si="82">SUM(E238)</f>
        <v>1000</v>
      </c>
      <c r="F236" s="148">
        <f t="shared" si="82"/>
        <v>1000</v>
      </c>
      <c r="G236" s="148">
        <f t="shared" si="82"/>
        <v>1000</v>
      </c>
      <c r="H236" s="148">
        <f t="shared" si="82"/>
        <v>1000</v>
      </c>
      <c r="I236" s="148">
        <f>SUM(H236/E236)*100</f>
        <v>100</v>
      </c>
      <c r="J236" s="148">
        <f>SUM(H236/G236)*100</f>
        <v>100</v>
      </c>
    </row>
    <row r="237" spans="1:10" ht="15" customHeight="1" x14ac:dyDescent="0.25">
      <c r="A237" s="477" t="s">
        <v>84</v>
      </c>
      <c r="B237" s="478"/>
      <c r="C237" s="479"/>
      <c r="D237" s="111" t="s">
        <v>103</v>
      </c>
      <c r="E237" s="5"/>
      <c r="F237" s="5"/>
      <c r="G237" s="5"/>
      <c r="H237" s="5"/>
      <c r="I237" s="5"/>
      <c r="J237" s="5"/>
    </row>
    <row r="238" spans="1:10" ht="15" customHeight="1" x14ac:dyDescent="0.25">
      <c r="A238" s="492">
        <v>4</v>
      </c>
      <c r="B238" s="493"/>
      <c r="C238" s="494"/>
      <c r="D238" s="391" t="s">
        <v>19</v>
      </c>
      <c r="E238" s="338">
        <f t="shared" ref="E238:H239" si="83">SUM(E239)</f>
        <v>1000</v>
      </c>
      <c r="F238" s="338">
        <f t="shared" si="83"/>
        <v>1000</v>
      </c>
      <c r="G238" s="338">
        <f t="shared" si="83"/>
        <v>1000</v>
      </c>
      <c r="H238" s="338">
        <f t="shared" si="83"/>
        <v>1000</v>
      </c>
      <c r="I238" s="338"/>
      <c r="J238" s="338"/>
    </row>
    <row r="239" spans="1:10" ht="15" customHeight="1" x14ac:dyDescent="0.25">
      <c r="A239" s="495">
        <v>42</v>
      </c>
      <c r="B239" s="496"/>
      <c r="C239" s="497"/>
      <c r="D239" s="89" t="s">
        <v>81</v>
      </c>
      <c r="E239" s="353">
        <f t="shared" si="83"/>
        <v>1000</v>
      </c>
      <c r="F239" s="353">
        <f t="shared" si="83"/>
        <v>1000</v>
      </c>
      <c r="G239" s="353">
        <f t="shared" si="83"/>
        <v>1000</v>
      </c>
      <c r="H239" s="353">
        <f t="shared" si="83"/>
        <v>1000</v>
      </c>
      <c r="I239" s="353"/>
      <c r="J239" s="353"/>
    </row>
    <row r="240" spans="1:10" ht="15" customHeight="1" x14ac:dyDescent="0.25">
      <c r="A240" s="93"/>
      <c r="B240" s="326">
        <v>424</v>
      </c>
      <c r="C240" s="327"/>
      <c r="D240" s="235" t="s">
        <v>220</v>
      </c>
      <c r="E240" s="350">
        <f>SUM(E241)</f>
        <v>1000</v>
      </c>
      <c r="F240" s="350">
        <f>SUM(F241)</f>
        <v>1000</v>
      </c>
      <c r="G240" s="350">
        <f>SUM(G241)</f>
        <v>1000</v>
      </c>
      <c r="H240" s="350">
        <f>SUM(H241)</f>
        <v>1000</v>
      </c>
      <c r="I240" s="350"/>
      <c r="J240" s="350"/>
    </row>
    <row r="241" spans="1:10" ht="15" customHeight="1" x14ac:dyDescent="0.25">
      <c r="A241" s="29"/>
      <c r="B241" s="309"/>
      <c r="C241" s="366">
        <v>4241</v>
      </c>
      <c r="D241" s="34" t="s">
        <v>78</v>
      </c>
      <c r="E241" s="350">
        <v>1000</v>
      </c>
      <c r="F241" s="350">
        <v>1000</v>
      </c>
      <c r="G241" s="350">
        <v>1000</v>
      </c>
      <c r="H241" s="350">
        <v>1000</v>
      </c>
      <c r="I241" s="350"/>
      <c r="J241" s="350"/>
    </row>
    <row r="242" spans="1:10" ht="27.75" customHeight="1" x14ac:dyDescent="0.25">
      <c r="A242" s="59" t="s">
        <v>72</v>
      </c>
      <c r="B242" s="318"/>
      <c r="C242" s="319"/>
      <c r="D242" s="62" t="s">
        <v>104</v>
      </c>
      <c r="E242" s="337">
        <f t="shared" ref="E242:H242" si="84">SUM(E244)</f>
        <v>18321.830000000002</v>
      </c>
      <c r="F242" s="337">
        <f t="shared" si="84"/>
        <v>500</v>
      </c>
      <c r="G242" s="337">
        <f t="shared" si="84"/>
        <v>500</v>
      </c>
      <c r="H242" s="337">
        <f t="shared" si="84"/>
        <v>0</v>
      </c>
      <c r="I242" s="337">
        <f>SUM(H242/E242)*100</f>
        <v>0</v>
      </c>
      <c r="J242" s="337">
        <f>SUM(H242/G242)*100</f>
        <v>0</v>
      </c>
    </row>
    <row r="243" spans="1:10" ht="15" customHeight="1" x14ac:dyDescent="0.25">
      <c r="A243" s="113" t="s">
        <v>84</v>
      </c>
      <c r="B243" s="369"/>
      <c r="C243" s="370"/>
      <c r="D243" s="112" t="s">
        <v>82</v>
      </c>
      <c r="E243" s="5"/>
      <c r="F243" s="5"/>
      <c r="G243" s="5"/>
      <c r="H243" s="5"/>
      <c r="I243" s="5"/>
      <c r="J243" s="5"/>
    </row>
    <row r="244" spans="1:10" ht="15" customHeight="1" x14ac:dyDescent="0.25">
      <c r="A244" s="81"/>
      <c r="B244" s="324">
        <v>3</v>
      </c>
      <c r="C244" s="325"/>
      <c r="D244" s="84" t="s">
        <v>17</v>
      </c>
      <c r="E244" s="338">
        <f t="shared" ref="E244:H246" si="85">SUM(E245)</f>
        <v>18321.830000000002</v>
      </c>
      <c r="F244" s="338">
        <f t="shared" si="85"/>
        <v>500</v>
      </c>
      <c r="G244" s="338">
        <f t="shared" si="85"/>
        <v>500</v>
      </c>
      <c r="H244" s="338">
        <f t="shared" si="85"/>
        <v>0</v>
      </c>
      <c r="I244" s="338"/>
      <c r="J244" s="338"/>
    </row>
    <row r="245" spans="1:10" ht="15" customHeight="1" x14ac:dyDescent="0.25">
      <c r="A245" s="50"/>
      <c r="B245" s="376">
        <v>32</v>
      </c>
      <c r="C245" s="377"/>
      <c r="D245" s="90" t="s">
        <v>35</v>
      </c>
      <c r="E245" s="339">
        <f t="shared" si="85"/>
        <v>18321.830000000002</v>
      </c>
      <c r="F245" s="339">
        <f t="shared" si="85"/>
        <v>500</v>
      </c>
      <c r="G245" s="339">
        <f t="shared" si="85"/>
        <v>500</v>
      </c>
      <c r="H245" s="339">
        <f t="shared" si="85"/>
        <v>0</v>
      </c>
      <c r="I245" s="339"/>
      <c r="J245" s="339"/>
    </row>
    <row r="246" spans="1:10" ht="15" customHeight="1" x14ac:dyDescent="0.25">
      <c r="A246" s="222"/>
      <c r="B246" s="326">
        <v>323</v>
      </c>
      <c r="C246" s="328"/>
      <c r="D246" s="95" t="s">
        <v>188</v>
      </c>
      <c r="E246" s="335">
        <f t="shared" si="85"/>
        <v>18321.830000000002</v>
      </c>
      <c r="F246" s="335">
        <f t="shared" si="85"/>
        <v>500</v>
      </c>
      <c r="G246" s="335">
        <f t="shared" si="85"/>
        <v>500</v>
      </c>
      <c r="H246" s="335">
        <f t="shared" si="85"/>
        <v>0</v>
      </c>
      <c r="I246" s="335"/>
      <c r="J246" s="335"/>
    </row>
    <row r="247" spans="1:10" ht="15" customHeight="1" x14ac:dyDescent="0.25">
      <c r="A247" s="499">
        <v>3232</v>
      </c>
      <c r="B247" s="503"/>
      <c r="C247" s="504"/>
      <c r="D247" s="34" t="s">
        <v>199</v>
      </c>
      <c r="E247" s="340">
        <v>18321.830000000002</v>
      </c>
      <c r="F247" s="272">
        <v>500</v>
      </c>
      <c r="G247" s="272">
        <v>500</v>
      </c>
      <c r="H247" s="272">
        <v>0</v>
      </c>
      <c r="I247" s="272"/>
      <c r="J247" s="272"/>
    </row>
    <row r="248" spans="1:10" ht="15" customHeight="1" x14ac:dyDescent="0.25">
      <c r="A248" s="498" t="s">
        <v>64</v>
      </c>
      <c r="B248" s="451"/>
      <c r="C248" s="452"/>
      <c r="D248" s="179" t="s">
        <v>129</v>
      </c>
      <c r="E248" s="337">
        <f>SUM(E249+E255)</f>
        <v>0</v>
      </c>
      <c r="F248" s="337">
        <f>SUM(F255+F266)</f>
        <v>220000</v>
      </c>
      <c r="G248" s="337">
        <f>SUM(G255+G266)</f>
        <v>245000</v>
      </c>
      <c r="H248" s="337">
        <f>SUM(H255+H266)</f>
        <v>11473.85</v>
      </c>
      <c r="I248" s="337" t="e">
        <f>SUM(H248/E248)*100</f>
        <v>#DIV/0!</v>
      </c>
      <c r="J248" s="337">
        <f>SUM(H248/G248)*100</f>
        <v>4.6832040816326534</v>
      </c>
    </row>
    <row r="249" spans="1:10" ht="27.75" customHeight="1" x14ac:dyDescent="0.25">
      <c r="A249" s="450" t="s">
        <v>130</v>
      </c>
      <c r="B249" s="451"/>
      <c r="C249" s="452"/>
      <c r="D249" s="299" t="s">
        <v>131</v>
      </c>
      <c r="E249" s="126">
        <v>0</v>
      </c>
      <c r="F249" s="126">
        <v>0</v>
      </c>
      <c r="G249" s="126">
        <v>0</v>
      </c>
      <c r="H249" s="126">
        <v>0</v>
      </c>
      <c r="I249" s="126"/>
      <c r="J249" s="126"/>
    </row>
    <row r="250" spans="1:10" ht="15" customHeight="1" x14ac:dyDescent="0.25">
      <c r="A250" s="499" t="s">
        <v>84</v>
      </c>
      <c r="B250" s="451"/>
      <c r="C250" s="452"/>
      <c r="D250" s="112" t="s">
        <v>82</v>
      </c>
      <c r="E250" s="336"/>
      <c r="F250" s="336"/>
      <c r="G250" s="336"/>
      <c r="H250" s="336"/>
      <c r="I250" s="336"/>
      <c r="J250" s="336"/>
    </row>
    <row r="251" spans="1:10" ht="15" customHeight="1" x14ac:dyDescent="0.25">
      <c r="A251" s="492">
        <v>4</v>
      </c>
      <c r="B251" s="493"/>
      <c r="C251" s="494"/>
      <c r="D251" s="391" t="s">
        <v>19</v>
      </c>
      <c r="E251" s="338">
        <v>0</v>
      </c>
      <c r="F251" s="338">
        <v>0</v>
      </c>
      <c r="G251" s="338">
        <v>0</v>
      </c>
      <c r="H251" s="338">
        <v>0</v>
      </c>
      <c r="I251" s="338"/>
      <c r="J251" s="338">
        <v>0</v>
      </c>
    </row>
    <row r="252" spans="1:10" ht="27" customHeight="1" x14ac:dyDescent="0.25">
      <c r="A252" s="495">
        <v>45</v>
      </c>
      <c r="B252" s="496"/>
      <c r="C252" s="497"/>
      <c r="D252" s="181" t="s">
        <v>270</v>
      </c>
      <c r="E252" s="162"/>
      <c r="F252" s="162"/>
      <c r="G252" s="162"/>
      <c r="H252" s="162"/>
      <c r="I252" s="162"/>
      <c r="J252" s="162"/>
    </row>
    <row r="253" spans="1:10" ht="15" customHeight="1" x14ac:dyDescent="0.25">
      <c r="A253" s="236"/>
      <c r="B253" s="356">
        <v>451</v>
      </c>
      <c r="C253" s="357"/>
      <c r="D253" s="237" t="s">
        <v>221</v>
      </c>
      <c r="E253" s="226"/>
      <c r="F253" s="226"/>
      <c r="G253" s="226"/>
      <c r="H253" s="226"/>
      <c r="I253" s="226"/>
      <c r="J253" s="226"/>
    </row>
    <row r="254" spans="1:10" ht="15" customHeight="1" x14ac:dyDescent="0.25">
      <c r="A254" s="284"/>
      <c r="B254" s="372">
        <v>4511</v>
      </c>
      <c r="C254" s="373"/>
      <c r="D254" s="34" t="s">
        <v>221</v>
      </c>
      <c r="E254" s="336">
        <v>0</v>
      </c>
      <c r="F254" s="336">
        <v>0</v>
      </c>
      <c r="G254" s="336">
        <v>0</v>
      </c>
      <c r="H254" s="336">
        <v>0</v>
      </c>
      <c r="I254" s="336"/>
      <c r="J254" s="336"/>
    </row>
    <row r="255" spans="1:10" ht="15" customHeight="1" x14ac:dyDescent="0.25">
      <c r="A255" s="450" t="s">
        <v>164</v>
      </c>
      <c r="B255" s="451"/>
      <c r="C255" s="452"/>
      <c r="D255" s="180" t="s">
        <v>165</v>
      </c>
      <c r="E255" s="126">
        <f>SUM(E257+E262)</f>
        <v>0</v>
      </c>
      <c r="F255" s="126">
        <f>SUM(F257+F262)</f>
        <v>20000</v>
      </c>
      <c r="G255" s="126">
        <f>SUM(G257+G262)</f>
        <v>20000</v>
      </c>
      <c r="H255" s="126">
        <f>SUM(H257+H262)</f>
        <v>0</v>
      </c>
      <c r="I255" s="126" t="e">
        <f>SUM(H255/E255)*100</f>
        <v>#DIV/0!</v>
      </c>
      <c r="J255" s="126">
        <f>SUM(H255/G255)*100</f>
        <v>0</v>
      </c>
    </row>
    <row r="256" spans="1:10" ht="15" customHeight="1" x14ac:dyDescent="0.25">
      <c r="A256" s="499" t="s">
        <v>84</v>
      </c>
      <c r="B256" s="451"/>
      <c r="C256" s="452"/>
      <c r="D256" s="112" t="s">
        <v>82</v>
      </c>
      <c r="E256" s="336"/>
      <c r="F256" s="336"/>
      <c r="G256" s="336"/>
      <c r="H256" s="336"/>
      <c r="I256" s="336"/>
      <c r="J256" s="336"/>
    </row>
    <row r="257" spans="1:10" ht="15" customHeight="1" x14ac:dyDescent="0.25">
      <c r="A257" s="492">
        <v>4</v>
      </c>
      <c r="B257" s="493"/>
      <c r="C257" s="494"/>
      <c r="D257" s="391" t="s">
        <v>19</v>
      </c>
      <c r="E257" s="338">
        <f t="shared" ref="E257:H259" si="86">SUM(E258)</f>
        <v>0</v>
      </c>
      <c r="F257" s="338">
        <f t="shared" si="86"/>
        <v>20000</v>
      </c>
      <c r="G257" s="338">
        <f t="shared" si="86"/>
        <v>20000</v>
      </c>
      <c r="H257" s="338">
        <f t="shared" si="86"/>
        <v>0</v>
      </c>
      <c r="I257" s="338"/>
      <c r="J257" s="338"/>
    </row>
    <row r="258" spans="1:10" ht="15" customHeight="1" x14ac:dyDescent="0.25">
      <c r="A258" s="495">
        <v>42</v>
      </c>
      <c r="B258" s="496"/>
      <c r="C258" s="497"/>
      <c r="D258" s="181" t="s">
        <v>132</v>
      </c>
      <c r="E258" s="162">
        <f t="shared" si="86"/>
        <v>0</v>
      </c>
      <c r="F258" s="162">
        <f t="shared" si="86"/>
        <v>20000</v>
      </c>
      <c r="G258" s="162">
        <f t="shared" si="86"/>
        <v>20000</v>
      </c>
      <c r="H258" s="162">
        <f t="shared" si="86"/>
        <v>0</v>
      </c>
      <c r="I258" s="162"/>
      <c r="J258" s="162"/>
    </row>
    <row r="259" spans="1:10" ht="15" customHeight="1" x14ac:dyDescent="0.25">
      <c r="A259" s="236"/>
      <c r="B259" s="356">
        <v>421</v>
      </c>
      <c r="C259" s="357"/>
      <c r="D259" s="237" t="s">
        <v>222</v>
      </c>
      <c r="E259" s="226">
        <f t="shared" si="86"/>
        <v>0</v>
      </c>
      <c r="F259" s="226">
        <f t="shared" si="86"/>
        <v>20000</v>
      </c>
      <c r="G259" s="226">
        <f t="shared" si="86"/>
        <v>20000</v>
      </c>
      <c r="H259" s="226">
        <f t="shared" si="86"/>
        <v>0</v>
      </c>
      <c r="I259" s="226"/>
      <c r="J259" s="226"/>
    </row>
    <row r="260" spans="1:10" ht="15" customHeight="1" x14ac:dyDescent="0.25">
      <c r="A260" s="284"/>
      <c r="B260" s="372">
        <v>4212</v>
      </c>
      <c r="C260" s="373"/>
      <c r="D260" s="34" t="s">
        <v>222</v>
      </c>
      <c r="E260" s="336">
        <v>0</v>
      </c>
      <c r="F260" s="273">
        <v>20000</v>
      </c>
      <c r="G260" s="273">
        <v>20000</v>
      </c>
      <c r="H260" s="273">
        <v>0</v>
      </c>
      <c r="I260" s="336"/>
      <c r="J260" s="336"/>
    </row>
    <row r="261" spans="1:10" ht="15" customHeight="1" x14ac:dyDescent="0.25">
      <c r="A261" s="499" t="s">
        <v>166</v>
      </c>
      <c r="B261" s="451"/>
      <c r="C261" s="452"/>
      <c r="D261" s="112" t="s">
        <v>167</v>
      </c>
      <c r="E261" s="336"/>
      <c r="F261" s="336"/>
      <c r="G261" s="336"/>
      <c r="H261" s="336"/>
      <c r="I261" s="336"/>
      <c r="J261" s="336"/>
    </row>
    <row r="262" spans="1:10" ht="15" customHeight="1" x14ac:dyDescent="0.25">
      <c r="A262" s="492">
        <v>4</v>
      </c>
      <c r="B262" s="493"/>
      <c r="C262" s="494"/>
      <c r="D262" s="391" t="s">
        <v>19</v>
      </c>
      <c r="E262" s="338">
        <f t="shared" ref="E262:H264" si="87">SUM(E263)</f>
        <v>0</v>
      </c>
      <c r="F262" s="338">
        <f t="shared" si="87"/>
        <v>0</v>
      </c>
      <c r="G262" s="338">
        <f t="shared" si="87"/>
        <v>0</v>
      </c>
      <c r="H262" s="338">
        <f t="shared" si="87"/>
        <v>0</v>
      </c>
      <c r="I262" s="338"/>
      <c r="J262" s="338"/>
    </row>
    <row r="263" spans="1:10" ht="15" customHeight="1" x14ac:dyDescent="0.25">
      <c r="A263" s="495">
        <v>42</v>
      </c>
      <c r="B263" s="496"/>
      <c r="C263" s="497"/>
      <c r="D263" s="181" t="s">
        <v>132</v>
      </c>
      <c r="E263" s="162">
        <f t="shared" si="87"/>
        <v>0</v>
      </c>
      <c r="F263" s="162">
        <f t="shared" si="87"/>
        <v>0</v>
      </c>
      <c r="G263" s="162">
        <f t="shared" si="87"/>
        <v>0</v>
      </c>
      <c r="H263" s="162">
        <f t="shared" si="87"/>
        <v>0</v>
      </c>
      <c r="I263" s="162"/>
      <c r="J263" s="162"/>
    </row>
    <row r="264" spans="1:10" ht="15" customHeight="1" x14ac:dyDescent="0.25">
      <c r="A264" s="236"/>
      <c r="B264" s="356">
        <v>421</v>
      </c>
      <c r="C264" s="357"/>
      <c r="D264" s="237" t="s">
        <v>222</v>
      </c>
      <c r="E264" s="226">
        <f t="shared" si="87"/>
        <v>0</v>
      </c>
      <c r="F264" s="226">
        <f t="shared" si="87"/>
        <v>0</v>
      </c>
      <c r="G264" s="226">
        <f t="shared" si="87"/>
        <v>0</v>
      </c>
      <c r="H264" s="226">
        <f t="shared" si="87"/>
        <v>0</v>
      </c>
      <c r="I264" s="226"/>
      <c r="J264" s="226"/>
    </row>
    <row r="265" spans="1:10" ht="15" customHeight="1" x14ac:dyDescent="0.25">
      <c r="A265" s="284"/>
      <c r="B265" s="372">
        <v>4212</v>
      </c>
      <c r="C265" s="373"/>
      <c r="D265" s="34" t="s">
        <v>222</v>
      </c>
      <c r="E265" s="336">
        <v>0</v>
      </c>
      <c r="F265" s="336">
        <v>0</v>
      </c>
      <c r="G265" s="336">
        <v>0</v>
      </c>
      <c r="H265" s="336">
        <v>0</v>
      </c>
      <c r="I265" s="336"/>
      <c r="J265" s="336"/>
    </row>
    <row r="266" spans="1:10" ht="27.75" customHeight="1" x14ac:dyDescent="0.25">
      <c r="A266" s="450" t="s">
        <v>258</v>
      </c>
      <c r="B266" s="451"/>
      <c r="C266" s="452"/>
      <c r="D266" s="180" t="s">
        <v>259</v>
      </c>
      <c r="E266" s="126">
        <f>SUM(E268)</f>
        <v>0</v>
      </c>
      <c r="F266" s="126">
        <f>SUM(F268)</f>
        <v>200000</v>
      </c>
      <c r="G266" s="126">
        <f>SUM(G268)</f>
        <v>225000</v>
      </c>
      <c r="H266" s="126">
        <f>SUM(H268)</f>
        <v>11473.85</v>
      </c>
      <c r="I266" s="126" t="e">
        <f>SUM(H266/E266)*100</f>
        <v>#DIV/0!</v>
      </c>
      <c r="J266" s="126">
        <f>SUM(H266/G266)*100</f>
        <v>5.0994888888888887</v>
      </c>
    </row>
    <row r="267" spans="1:10" ht="15" customHeight="1" x14ac:dyDescent="0.25">
      <c r="A267" s="499" t="s">
        <v>84</v>
      </c>
      <c r="B267" s="451"/>
      <c r="C267" s="452"/>
      <c r="D267" s="112" t="s">
        <v>82</v>
      </c>
      <c r="E267" s="336"/>
      <c r="F267" s="336"/>
      <c r="G267" s="336"/>
      <c r="H267" s="336"/>
      <c r="I267" s="336"/>
      <c r="J267" s="336"/>
    </row>
    <row r="268" spans="1:10" ht="15" customHeight="1" x14ac:dyDescent="0.25">
      <c r="A268" s="492">
        <v>4</v>
      </c>
      <c r="B268" s="493"/>
      <c r="C268" s="494"/>
      <c r="D268" s="391" t="s">
        <v>19</v>
      </c>
      <c r="E268" s="338">
        <f t="shared" ref="E268:H270" si="88">SUM(E269)</f>
        <v>0</v>
      </c>
      <c r="F268" s="338">
        <f t="shared" si="88"/>
        <v>200000</v>
      </c>
      <c r="G268" s="338">
        <f t="shared" si="88"/>
        <v>225000</v>
      </c>
      <c r="H268" s="338">
        <f t="shared" si="88"/>
        <v>11473.85</v>
      </c>
      <c r="I268" s="338"/>
      <c r="J268" s="338"/>
    </row>
    <row r="269" spans="1:10" ht="26.25" customHeight="1" x14ac:dyDescent="0.25">
      <c r="A269" s="495">
        <v>45</v>
      </c>
      <c r="B269" s="496"/>
      <c r="C269" s="497"/>
      <c r="D269" s="181" t="s">
        <v>132</v>
      </c>
      <c r="E269" s="162">
        <f t="shared" si="88"/>
        <v>0</v>
      </c>
      <c r="F269" s="162">
        <f t="shared" si="88"/>
        <v>200000</v>
      </c>
      <c r="G269" s="162">
        <f t="shared" si="88"/>
        <v>225000</v>
      </c>
      <c r="H269" s="162">
        <f t="shared" si="88"/>
        <v>11473.85</v>
      </c>
      <c r="I269" s="162"/>
      <c r="J269" s="162"/>
    </row>
    <row r="270" spans="1:10" ht="15" customHeight="1" x14ac:dyDescent="0.25">
      <c r="A270" s="236"/>
      <c r="B270" s="356">
        <v>451</v>
      </c>
      <c r="C270" s="357"/>
      <c r="D270" s="237" t="s">
        <v>221</v>
      </c>
      <c r="E270" s="226">
        <f t="shared" si="88"/>
        <v>0</v>
      </c>
      <c r="F270" s="226">
        <f t="shared" si="88"/>
        <v>200000</v>
      </c>
      <c r="G270" s="226">
        <f t="shared" si="88"/>
        <v>225000</v>
      </c>
      <c r="H270" s="226">
        <f t="shared" si="88"/>
        <v>11473.85</v>
      </c>
      <c r="I270" s="226"/>
      <c r="J270" s="226"/>
    </row>
    <row r="271" spans="1:10" ht="15" customHeight="1" x14ac:dyDescent="0.25">
      <c r="A271" s="284"/>
      <c r="B271" s="372">
        <v>4511</v>
      </c>
      <c r="C271" s="373"/>
      <c r="D271" s="34" t="s">
        <v>221</v>
      </c>
      <c r="E271" s="336">
        <v>0</v>
      </c>
      <c r="F271" s="273">
        <v>200000</v>
      </c>
      <c r="G271" s="273">
        <v>225000</v>
      </c>
      <c r="H271" s="273">
        <v>11473.85</v>
      </c>
      <c r="I271" s="336"/>
      <c r="J271" s="336"/>
    </row>
    <row r="272" spans="1:10" ht="27" customHeight="1" x14ac:dyDescent="0.25">
      <c r="A272" s="59" t="s">
        <v>64</v>
      </c>
      <c r="B272" s="75"/>
      <c r="C272" s="319"/>
      <c r="D272" s="62" t="s">
        <v>73</v>
      </c>
      <c r="E272" s="337">
        <f>SUM(E273+E372+E392+E398+E433+E455+E464+E474+E480)</f>
        <v>917409.41000000015</v>
      </c>
      <c r="F272" s="337">
        <f>SUM(F273+F372+F392+F398+F433+F455+F464+F474+F480)</f>
        <v>1807123</v>
      </c>
      <c r="G272" s="337">
        <f>SUM(G273+G372+G392+G398+G433+G455+G464+G474+G480)</f>
        <v>1807123</v>
      </c>
      <c r="H272" s="337">
        <f>SUM(H273+H372+H392+H398+H433+H455+H464+H474+H480)</f>
        <v>850445.02000000014</v>
      </c>
      <c r="I272" s="337">
        <f>SUM(H272/E272)*100</f>
        <v>92.700708182184442</v>
      </c>
      <c r="J272" s="337">
        <f>SUM(H272/G272)*100</f>
        <v>47.060715845019963</v>
      </c>
    </row>
    <row r="273" spans="1:10" ht="15" customHeight="1" x14ac:dyDescent="0.25">
      <c r="A273" s="64" t="s">
        <v>54</v>
      </c>
      <c r="B273" s="320"/>
      <c r="C273" s="321"/>
      <c r="D273" s="67" t="s">
        <v>15</v>
      </c>
      <c r="E273" s="126">
        <f>SUM(E274+E318+E337+E368)</f>
        <v>22420.98</v>
      </c>
      <c r="F273" s="126">
        <f>SUM(F275+F311+F318+F337+F368)</f>
        <v>19700</v>
      </c>
      <c r="G273" s="126">
        <f>SUM(G275+G311+G318+G337+G368)</f>
        <v>19700</v>
      </c>
      <c r="H273" s="126">
        <f>SUM(H275+H311+H318+H337+H368)</f>
        <v>5034.0600000000004</v>
      </c>
      <c r="I273" s="126">
        <f>SUM(I275+I311+I318+I337)</f>
        <v>0</v>
      </c>
      <c r="J273" s="126">
        <f>SUM(J275+J311+J318+J337)</f>
        <v>0</v>
      </c>
    </row>
    <row r="274" spans="1:10" ht="15" customHeight="1" x14ac:dyDescent="0.25">
      <c r="A274" s="500" t="s">
        <v>87</v>
      </c>
      <c r="B274" s="501"/>
      <c r="C274" s="502"/>
      <c r="D274" s="108" t="s">
        <v>86</v>
      </c>
      <c r="E274" s="340">
        <f>SUM(E275+E311)</f>
        <v>5336.2400000000007</v>
      </c>
      <c r="F274" s="340">
        <f t="shared" ref="F274:G274" si="89">SUM(F275+F311)</f>
        <v>11000</v>
      </c>
      <c r="G274" s="340">
        <f t="shared" si="89"/>
        <v>11000</v>
      </c>
      <c r="H274" s="340">
        <v>0</v>
      </c>
      <c r="I274" s="340"/>
      <c r="J274" s="340"/>
    </row>
    <row r="275" spans="1:10" ht="15" customHeight="1" x14ac:dyDescent="0.25">
      <c r="A275" s="76"/>
      <c r="B275" s="323">
        <v>3</v>
      </c>
      <c r="C275" s="322"/>
      <c r="D275" s="392" t="s">
        <v>17</v>
      </c>
      <c r="E275" s="338">
        <f>SUM(E276+E304+E308)</f>
        <v>5311.4000000000005</v>
      </c>
      <c r="F275" s="338">
        <f>SUM(F276+F304+F308)</f>
        <v>10900</v>
      </c>
      <c r="G275" s="338">
        <f>SUM(G276+G304+G308)</f>
        <v>10900</v>
      </c>
      <c r="H275" s="338">
        <f>SUM(H276+H304+H308)</f>
        <v>677.62</v>
      </c>
      <c r="I275" s="338"/>
      <c r="J275" s="338"/>
    </row>
    <row r="276" spans="1:10" ht="15" customHeight="1" x14ac:dyDescent="0.25">
      <c r="A276" s="42"/>
      <c r="B276" s="378">
        <v>32</v>
      </c>
      <c r="C276" s="379"/>
      <c r="D276" s="52" t="s">
        <v>35</v>
      </c>
      <c r="E276" s="339">
        <f t="shared" ref="E276:H276" si="90">SUM(E277+E281+E288+E298)</f>
        <v>5209.97</v>
      </c>
      <c r="F276" s="339">
        <f t="shared" si="90"/>
        <v>10800</v>
      </c>
      <c r="G276" s="339">
        <f t="shared" si="90"/>
        <v>10800</v>
      </c>
      <c r="H276" s="339">
        <f t="shared" si="90"/>
        <v>677.62</v>
      </c>
      <c r="I276" s="339"/>
      <c r="J276" s="339"/>
    </row>
    <row r="277" spans="1:10" ht="15" customHeight="1" x14ac:dyDescent="0.25">
      <c r="A277" s="93"/>
      <c r="B277" s="331">
        <v>321</v>
      </c>
      <c r="C277" s="327"/>
      <c r="D277" s="389" t="s">
        <v>180</v>
      </c>
      <c r="E277" s="335">
        <f t="shared" ref="E277:G277" si="91">SUM(E278:E280)</f>
        <v>127.42</v>
      </c>
      <c r="F277" s="335">
        <f t="shared" si="91"/>
        <v>4000</v>
      </c>
      <c r="G277" s="335">
        <f t="shared" si="91"/>
        <v>4000</v>
      </c>
      <c r="H277" s="335">
        <f t="shared" ref="H277" si="92">SUM(H278:H280)</f>
        <v>0</v>
      </c>
      <c r="I277" s="335"/>
      <c r="J277" s="335"/>
    </row>
    <row r="278" spans="1:10" ht="15" customHeight="1" x14ac:dyDescent="0.25">
      <c r="A278" s="499">
        <v>3211</v>
      </c>
      <c r="B278" s="503"/>
      <c r="C278" s="504"/>
      <c r="D278" s="310" t="s">
        <v>181</v>
      </c>
      <c r="E278" s="340">
        <v>127.42</v>
      </c>
      <c r="F278" s="340">
        <v>3500</v>
      </c>
      <c r="G278" s="340">
        <v>3500</v>
      </c>
      <c r="H278" s="340">
        <v>0</v>
      </c>
      <c r="I278" s="340"/>
      <c r="J278" s="340"/>
    </row>
    <row r="279" spans="1:10" ht="15" customHeight="1" x14ac:dyDescent="0.25">
      <c r="A279" s="499">
        <v>3213</v>
      </c>
      <c r="B279" s="503"/>
      <c r="C279" s="504"/>
      <c r="D279" s="310" t="s">
        <v>182</v>
      </c>
      <c r="E279" s="340">
        <v>0</v>
      </c>
      <c r="F279" s="340">
        <v>500</v>
      </c>
      <c r="G279" s="340">
        <v>500</v>
      </c>
      <c r="H279" s="340">
        <v>0</v>
      </c>
      <c r="I279" s="340"/>
      <c r="J279" s="340"/>
    </row>
    <row r="280" spans="1:10" ht="15" customHeight="1" x14ac:dyDescent="0.25">
      <c r="A280" s="499">
        <v>3214</v>
      </c>
      <c r="B280" s="503"/>
      <c r="C280" s="504"/>
      <c r="D280" s="310" t="s">
        <v>183</v>
      </c>
      <c r="E280" s="340">
        <v>0</v>
      </c>
      <c r="F280" s="340">
        <v>0</v>
      </c>
      <c r="G280" s="340">
        <v>0</v>
      </c>
      <c r="H280" s="340">
        <v>0</v>
      </c>
      <c r="I280" s="340"/>
      <c r="J280" s="340"/>
    </row>
    <row r="281" spans="1:10" ht="15" customHeight="1" x14ac:dyDescent="0.25">
      <c r="A281" s="93"/>
      <c r="B281" s="326">
        <v>322</v>
      </c>
      <c r="C281" s="327"/>
      <c r="D281" s="389" t="s">
        <v>184</v>
      </c>
      <c r="E281" s="335">
        <f t="shared" ref="E281:H281" si="93">SUM(E282:E287)</f>
        <v>1880.8999999999999</v>
      </c>
      <c r="F281" s="335">
        <f t="shared" si="93"/>
        <v>3150</v>
      </c>
      <c r="G281" s="335">
        <f t="shared" si="93"/>
        <v>3150</v>
      </c>
      <c r="H281" s="335">
        <f t="shared" si="93"/>
        <v>31.84</v>
      </c>
      <c r="I281" s="335"/>
      <c r="J281" s="335"/>
    </row>
    <row r="282" spans="1:10" ht="15" customHeight="1" x14ac:dyDescent="0.25">
      <c r="A282" s="499">
        <v>3221</v>
      </c>
      <c r="B282" s="503"/>
      <c r="C282" s="504"/>
      <c r="D282" s="394" t="s">
        <v>185</v>
      </c>
      <c r="E282" s="340">
        <v>570.16999999999996</v>
      </c>
      <c r="F282" s="340">
        <v>450</v>
      </c>
      <c r="G282" s="340">
        <v>450</v>
      </c>
      <c r="H282" s="340">
        <v>31.84</v>
      </c>
      <c r="I282" s="340"/>
      <c r="J282" s="340"/>
    </row>
    <row r="283" spans="1:10" ht="15" customHeight="1" x14ac:dyDescent="0.25">
      <c r="A283" s="499">
        <v>3222</v>
      </c>
      <c r="B283" s="503"/>
      <c r="C283" s="504"/>
      <c r="D283" s="394" t="s">
        <v>223</v>
      </c>
      <c r="E283" s="340">
        <v>0</v>
      </c>
      <c r="F283" s="340">
        <v>0</v>
      </c>
      <c r="G283" s="340">
        <v>0</v>
      </c>
      <c r="H283" s="340">
        <v>0</v>
      </c>
      <c r="I283" s="340"/>
      <c r="J283" s="340"/>
    </row>
    <row r="284" spans="1:10" ht="15" customHeight="1" x14ac:dyDescent="0.25">
      <c r="A284" s="499">
        <v>3223</v>
      </c>
      <c r="B284" s="503"/>
      <c r="C284" s="504"/>
      <c r="D284" s="394" t="s">
        <v>55</v>
      </c>
      <c r="E284" s="340">
        <v>800.15</v>
      </c>
      <c r="F284" s="340">
        <v>2500</v>
      </c>
      <c r="G284" s="340">
        <v>2500</v>
      </c>
      <c r="H284" s="340">
        <v>0</v>
      </c>
      <c r="I284" s="340"/>
      <c r="J284" s="340"/>
    </row>
    <row r="285" spans="1:10" ht="21" customHeight="1" x14ac:dyDescent="0.25">
      <c r="A285" s="499">
        <v>3224</v>
      </c>
      <c r="B285" s="503"/>
      <c r="C285" s="504"/>
      <c r="D285" s="394" t="s">
        <v>198</v>
      </c>
      <c r="E285" s="340">
        <v>510.58</v>
      </c>
      <c r="F285" s="340">
        <v>100</v>
      </c>
      <c r="G285" s="340">
        <v>100</v>
      </c>
      <c r="H285" s="340">
        <v>0</v>
      </c>
      <c r="I285" s="340"/>
      <c r="J285" s="340"/>
    </row>
    <row r="286" spans="1:10" ht="15" customHeight="1" x14ac:dyDescent="0.25">
      <c r="A286" s="499">
        <v>3225</v>
      </c>
      <c r="B286" s="503"/>
      <c r="C286" s="504"/>
      <c r="D286" s="394" t="s">
        <v>186</v>
      </c>
      <c r="E286" s="340">
        <v>0</v>
      </c>
      <c r="F286" s="340">
        <v>0</v>
      </c>
      <c r="G286" s="340">
        <v>0</v>
      </c>
      <c r="H286" s="340">
        <v>0</v>
      </c>
      <c r="I286" s="340"/>
      <c r="J286" s="340"/>
    </row>
    <row r="287" spans="1:10" ht="15" customHeight="1" x14ac:dyDescent="0.25">
      <c r="A287" s="499">
        <v>3227</v>
      </c>
      <c r="B287" s="503"/>
      <c r="C287" s="504"/>
      <c r="D287" s="394" t="s">
        <v>187</v>
      </c>
      <c r="E287" s="340">
        <v>0</v>
      </c>
      <c r="F287" s="340">
        <v>100</v>
      </c>
      <c r="G287" s="340">
        <v>100</v>
      </c>
      <c r="H287" s="340">
        <v>0</v>
      </c>
      <c r="I287" s="340"/>
      <c r="J287" s="340"/>
    </row>
    <row r="288" spans="1:10" ht="15" customHeight="1" x14ac:dyDescent="0.25">
      <c r="A288" s="93"/>
      <c r="B288" s="326">
        <v>323</v>
      </c>
      <c r="C288" s="327"/>
      <c r="D288" s="389" t="s">
        <v>188</v>
      </c>
      <c r="E288" s="335">
        <f t="shared" ref="E288:H288" si="94">SUM(E289:E297)</f>
        <v>2308.0100000000002</v>
      </c>
      <c r="F288" s="335">
        <f t="shared" si="94"/>
        <v>2350</v>
      </c>
      <c r="G288" s="335">
        <f t="shared" si="94"/>
        <v>2350</v>
      </c>
      <c r="H288" s="335">
        <f t="shared" si="94"/>
        <v>24</v>
      </c>
      <c r="I288" s="335"/>
      <c r="J288" s="335"/>
    </row>
    <row r="289" spans="1:10" ht="15" customHeight="1" x14ac:dyDescent="0.25">
      <c r="A289" s="29"/>
      <c r="B289" s="503">
        <v>3231</v>
      </c>
      <c r="C289" s="504"/>
      <c r="D289" s="310" t="s">
        <v>257</v>
      </c>
      <c r="E289" s="340">
        <v>512.63</v>
      </c>
      <c r="F289" s="340">
        <v>250</v>
      </c>
      <c r="G289" s="340">
        <v>250</v>
      </c>
      <c r="H289" s="340">
        <v>0</v>
      </c>
      <c r="I289" s="340"/>
      <c r="J289" s="340"/>
    </row>
    <row r="290" spans="1:10" ht="15" customHeight="1" x14ac:dyDescent="0.25">
      <c r="A290" s="29"/>
      <c r="B290" s="503">
        <v>3232</v>
      </c>
      <c r="C290" s="504"/>
      <c r="D290" s="310" t="s">
        <v>199</v>
      </c>
      <c r="E290" s="340">
        <v>6</v>
      </c>
      <c r="F290" s="340">
        <v>200</v>
      </c>
      <c r="G290" s="340">
        <v>200</v>
      </c>
      <c r="H290" s="340">
        <v>0</v>
      </c>
      <c r="I290" s="340"/>
      <c r="J290" s="340"/>
    </row>
    <row r="291" spans="1:10" ht="15" customHeight="1" x14ac:dyDescent="0.25">
      <c r="A291" s="29"/>
      <c r="B291" s="503">
        <v>3233</v>
      </c>
      <c r="C291" s="504"/>
      <c r="D291" s="310" t="s">
        <v>189</v>
      </c>
      <c r="E291" s="340">
        <v>0</v>
      </c>
      <c r="F291" s="340">
        <v>0</v>
      </c>
      <c r="G291" s="340">
        <v>0</v>
      </c>
      <c r="H291" s="340">
        <v>0</v>
      </c>
      <c r="I291" s="340"/>
      <c r="J291" s="340"/>
    </row>
    <row r="292" spans="1:10" ht="15" customHeight="1" x14ac:dyDescent="0.25">
      <c r="A292" s="29"/>
      <c r="B292" s="503">
        <v>3234</v>
      </c>
      <c r="C292" s="504"/>
      <c r="D292" s="310" t="s">
        <v>190</v>
      </c>
      <c r="E292" s="340">
        <v>10</v>
      </c>
      <c r="F292" s="340">
        <v>200</v>
      </c>
      <c r="G292" s="340">
        <v>200</v>
      </c>
      <c r="H292" s="340">
        <v>0</v>
      </c>
      <c r="I292" s="340"/>
      <c r="J292" s="340"/>
    </row>
    <row r="293" spans="1:10" ht="15" customHeight="1" x14ac:dyDescent="0.25">
      <c r="A293" s="29"/>
      <c r="B293" s="503">
        <v>3235</v>
      </c>
      <c r="C293" s="504"/>
      <c r="D293" s="310" t="s">
        <v>224</v>
      </c>
      <c r="E293" s="340">
        <v>0</v>
      </c>
      <c r="F293" s="340">
        <v>0</v>
      </c>
      <c r="G293" s="340">
        <v>0</v>
      </c>
      <c r="H293" s="340">
        <v>0</v>
      </c>
      <c r="I293" s="340"/>
      <c r="J293" s="340"/>
    </row>
    <row r="294" spans="1:10" ht="15" customHeight="1" x14ac:dyDescent="0.25">
      <c r="A294" s="29"/>
      <c r="B294" s="503">
        <v>3236</v>
      </c>
      <c r="C294" s="504"/>
      <c r="D294" s="310" t="s">
        <v>191</v>
      </c>
      <c r="E294" s="340">
        <v>0</v>
      </c>
      <c r="F294" s="340">
        <v>200</v>
      </c>
      <c r="G294" s="340">
        <v>200</v>
      </c>
      <c r="H294" s="340">
        <v>0</v>
      </c>
      <c r="I294" s="340"/>
      <c r="J294" s="340"/>
    </row>
    <row r="295" spans="1:10" ht="15" customHeight="1" x14ac:dyDescent="0.25">
      <c r="A295" s="29"/>
      <c r="B295" s="503">
        <v>3237</v>
      </c>
      <c r="C295" s="504"/>
      <c r="D295" s="310" t="s">
        <v>192</v>
      </c>
      <c r="E295" s="340">
        <v>1503.88</v>
      </c>
      <c r="F295" s="340">
        <v>0</v>
      </c>
      <c r="G295" s="340">
        <v>0</v>
      </c>
      <c r="H295" s="340">
        <v>0</v>
      </c>
      <c r="I295" s="340"/>
      <c r="J295" s="340"/>
    </row>
    <row r="296" spans="1:10" ht="15" customHeight="1" x14ac:dyDescent="0.25">
      <c r="A296" s="29"/>
      <c r="B296" s="503">
        <v>3238</v>
      </c>
      <c r="C296" s="504"/>
      <c r="D296" s="310" t="s">
        <v>193</v>
      </c>
      <c r="E296" s="340">
        <v>96.27</v>
      </c>
      <c r="F296" s="340">
        <v>100</v>
      </c>
      <c r="G296" s="340">
        <v>100</v>
      </c>
      <c r="H296" s="340">
        <v>0</v>
      </c>
      <c r="I296" s="340"/>
      <c r="J296" s="340"/>
    </row>
    <row r="297" spans="1:10" ht="15" customHeight="1" x14ac:dyDescent="0.25">
      <c r="A297" s="29"/>
      <c r="B297" s="503">
        <v>3239</v>
      </c>
      <c r="C297" s="504"/>
      <c r="D297" s="310" t="s">
        <v>194</v>
      </c>
      <c r="E297" s="340">
        <v>179.23</v>
      </c>
      <c r="F297" s="340">
        <v>1400</v>
      </c>
      <c r="G297" s="340">
        <v>1400</v>
      </c>
      <c r="H297" s="340">
        <v>24</v>
      </c>
      <c r="I297" s="340"/>
      <c r="J297" s="340"/>
    </row>
    <row r="298" spans="1:10" ht="15" customHeight="1" x14ac:dyDescent="0.25">
      <c r="A298" s="93"/>
      <c r="B298" s="326">
        <v>329</v>
      </c>
      <c r="C298" s="328"/>
      <c r="D298" s="95" t="s">
        <v>56</v>
      </c>
      <c r="E298" s="335">
        <f t="shared" ref="E298:H298" si="95">SUM(E299:E303)</f>
        <v>893.64</v>
      </c>
      <c r="F298" s="335">
        <f t="shared" si="95"/>
        <v>1300</v>
      </c>
      <c r="G298" s="335">
        <f t="shared" si="95"/>
        <v>1300</v>
      </c>
      <c r="H298" s="335">
        <f t="shared" si="95"/>
        <v>621.78</v>
      </c>
      <c r="I298" s="335"/>
      <c r="J298" s="335"/>
    </row>
    <row r="299" spans="1:10" ht="15" customHeight="1" x14ac:dyDescent="0.25">
      <c r="A299" s="499">
        <v>3292</v>
      </c>
      <c r="B299" s="503"/>
      <c r="C299" s="504"/>
      <c r="D299" s="310" t="s">
        <v>195</v>
      </c>
      <c r="E299" s="350">
        <v>0</v>
      </c>
      <c r="F299" s="350">
        <v>0</v>
      </c>
      <c r="G299" s="350">
        <v>0</v>
      </c>
      <c r="H299" s="350">
        <v>0</v>
      </c>
      <c r="I299" s="350"/>
      <c r="J299" s="350"/>
    </row>
    <row r="300" spans="1:10" ht="15" customHeight="1" x14ac:dyDescent="0.25">
      <c r="A300" s="499">
        <v>3294</v>
      </c>
      <c r="B300" s="503"/>
      <c r="C300" s="504"/>
      <c r="D300" s="310" t="s">
        <v>225</v>
      </c>
      <c r="E300" s="350">
        <v>0</v>
      </c>
      <c r="F300" s="350">
        <v>0</v>
      </c>
      <c r="G300" s="350">
        <v>0</v>
      </c>
      <c r="H300" s="350">
        <v>0</v>
      </c>
      <c r="I300" s="350"/>
      <c r="J300" s="350"/>
    </row>
    <row r="301" spans="1:10" ht="15" customHeight="1" x14ac:dyDescent="0.25">
      <c r="A301" s="499">
        <v>3295</v>
      </c>
      <c r="B301" s="503"/>
      <c r="C301" s="504"/>
      <c r="D301" s="310" t="s">
        <v>226</v>
      </c>
      <c r="E301" s="350">
        <v>0</v>
      </c>
      <c r="F301" s="350">
        <v>0</v>
      </c>
      <c r="G301" s="350">
        <v>0</v>
      </c>
      <c r="H301" s="350">
        <v>0</v>
      </c>
      <c r="I301" s="350"/>
      <c r="J301" s="350"/>
    </row>
    <row r="302" spans="1:10" ht="15" customHeight="1" x14ac:dyDescent="0.25">
      <c r="A302" s="499">
        <v>3296</v>
      </c>
      <c r="B302" s="503"/>
      <c r="C302" s="504"/>
      <c r="D302" s="310" t="s">
        <v>227</v>
      </c>
      <c r="E302" s="350">
        <v>0</v>
      </c>
      <c r="F302" s="350">
        <v>0</v>
      </c>
      <c r="G302" s="350">
        <v>0</v>
      </c>
      <c r="H302" s="350">
        <v>0</v>
      </c>
      <c r="I302" s="350"/>
      <c r="J302" s="350"/>
    </row>
    <row r="303" spans="1:10" ht="15" customHeight="1" x14ac:dyDescent="0.25">
      <c r="A303" s="499">
        <v>3299</v>
      </c>
      <c r="B303" s="503"/>
      <c r="C303" s="504"/>
      <c r="D303" s="310" t="s">
        <v>56</v>
      </c>
      <c r="E303" s="350">
        <v>893.64</v>
      </c>
      <c r="F303" s="350">
        <v>1300</v>
      </c>
      <c r="G303" s="350">
        <v>1300</v>
      </c>
      <c r="H303" s="350">
        <v>621.78</v>
      </c>
      <c r="I303" s="350"/>
      <c r="J303" s="350"/>
    </row>
    <row r="304" spans="1:10" ht="15" customHeight="1" x14ac:dyDescent="0.25">
      <c r="A304" s="42"/>
      <c r="B304" s="376">
        <v>34</v>
      </c>
      <c r="C304" s="377"/>
      <c r="D304" s="315" t="s">
        <v>74</v>
      </c>
      <c r="E304" s="155">
        <f t="shared" ref="E304:H304" si="96">SUM(E305)</f>
        <v>63.93</v>
      </c>
      <c r="F304" s="155">
        <f t="shared" si="96"/>
        <v>50</v>
      </c>
      <c r="G304" s="155">
        <f t="shared" si="96"/>
        <v>50</v>
      </c>
      <c r="H304" s="155">
        <f t="shared" si="96"/>
        <v>0</v>
      </c>
      <c r="I304" s="155"/>
      <c r="J304" s="155"/>
    </row>
    <row r="305" spans="1:10" ht="15" customHeight="1" x14ac:dyDescent="0.25">
      <c r="A305" s="93"/>
      <c r="B305" s="326">
        <v>343</v>
      </c>
      <c r="C305" s="328"/>
      <c r="D305" s="329" t="s">
        <v>58</v>
      </c>
      <c r="E305" s="238">
        <f t="shared" ref="E305:H305" si="97">SUM(E306+E307)</f>
        <v>63.93</v>
      </c>
      <c r="F305" s="238">
        <f t="shared" si="97"/>
        <v>50</v>
      </c>
      <c r="G305" s="238">
        <f t="shared" si="97"/>
        <v>50</v>
      </c>
      <c r="H305" s="238">
        <f t="shared" si="97"/>
        <v>0</v>
      </c>
      <c r="I305" s="238"/>
      <c r="J305" s="238"/>
    </row>
    <row r="306" spans="1:10" ht="15" customHeight="1" x14ac:dyDescent="0.25">
      <c r="A306" s="499">
        <v>3431</v>
      </c>
      <c r="B306" s="503"/>
      <c r="C306" s="504"/>
      <c r="D306" s="310" t="s">
        <v>228</v>
      </c>
      <c r="E306" s="350">
        <v>63.93</v>
      </c>
      <c r="F306" s="350">
        <v>50</v>
      </c>
      <c r="G306" s="350">
        <v>50</v>
      </c>
      <c r="H306" s="350">
        <v>0</v>
      </c>
      <c r="I306" s="350"/>
      <c r="J306" s="350"/>
    </row>
    <row r="307" spans="1:10" ht="15" customHeight="1" x14ac:dyDescent="0.25">
      <c r="A307" s="499">
        <v>3433</v>
      </c>
      <c r="B307" s="503"/>
      <c r="C307" s="504"/>
      <c r="D307" s="310" t="s">
        <v>229</v>
      </c>
      <c r="E307" s="350">
        <v>0</v>
      </c>
      <c r="F307" s="350">
        <v>0</v>
      </c>
      <c r="G307" s="350">
        <v>0</v>
      </c>
      <c r="H307" s="350">
        <v>0</v>
      </c>
      <c r="I307" s="350"/>
      <c r="J307" s="350"/>
    </row>
    <row r="308" spans="1:10" ht="15" customHeight="1" x14ac:dyDescent="0.25">
      <c r="A308" s="277"/>
      <c r="B308" s="278">
        <v>36</v>
      </c>
      <c r="C308" s="279"/>
      <c r="D308" s="90" t="s">
        <v>178</v>
      </c>
      <c r="E308" s="155">
        <f t="shared" ref="E308:H309" si="98">SUM(E309)</f>
        <v>37.5</v>
      </c>
      <c r="F308" s="155">
        <f t="shared" si="98"/>
        <v>50</v>
      </c>
      <c r="G308" s="155">
        <f t="shared" si="98"/>
        <v>50</v>
      </c>
      <c r="H308" s="155">
        <f t="shared" si="98"/>
        <v>0</v>
      </c>
      <c r="I308" s="155"/>
      <c r="J308" s="155"/>
    </row>
    <row r="309" spans="1:10" ht="15" customHeight="1" x14ac:dyDescent="0.25">
      <c r="A309" s="239"/>
      <c r="B309" s="388">
        <v>369</v>
      </c>
      <c r="C309" s="232"/>
      <c r="D309" s="95" t="s">
        <v>203</v>
      </c>
      <c r="E309" s="238">
        <f t="shared" si="98"/>
        <v>37.5</v>
      </c>
      <c r="F309" s="238">
        <f t="shared" si="98"/>
        <v>50</v>
      </c>
      <c r="G309" s="238">
        <f t="shared" si="98"/>
        <v>50</v>
      </c>
      <c r="H309" s="238">
        <f t="shared" si="98"/>
        <v>0</v>
      </c>
      <c r="I309" s="238"/>
      <c r="J309" s="238"/>
    </row>
    <row r="310" spans="1:10" ht="15" customHeight="1" x14ac:dyDescent="0.25">
      <c r="A310" s="284"/>
      <c r="B310" s="372">
        <v>3691</v>
      </c>
      <c r="C310" s="373"/>
      <c r="D310" s="34" t="s">
        <v>203</v>
      </c>
      <c r="E310" s="240">
        <v>37.5</v>
      </c>
      <c r="F310" s="240">
        <v>50</v>
      </c>
      <c r="G310" s="240">
        <v>50</v>
      </c>
      <c r="H310" s="240">
        <v>0</v>
      </c>
      <c r="I310" s="240"/>
      <c r="J310" s="240"/>
    </row>
    <row r="311" spans="1:10" ht="15" customHeight="1" x14ac:dyDescent="0.25">
      <c r="A311" s="282"/>
      <c r="B311" s="358">
        <v>4</v>
      </c>
      <c r="C311" s="283"/>
      <c r="D311" s="84" t="s">
        <v>19</v>
      </c>
      <c r="E311" s="338">
        <f>SUM(E312)</f>
        <v>24.84</v>
      </c>
      <c r="F311" s="338">
        <f>SUM(F312)</f>
        <v>100</v>
      </c>
      <c r="G311" s="338">
        <f>SUM(G312)</f>
        <v>100</v>
      </c>
      <c r="H311" s="338">
        <f>SUM(H312)</f>
        <v>7.44</v>
      </c>
      <c r="I311" s="338"/>
      <c r="J311" s="338"/>
    </row>
    <row r="312" spans="1:10" ht="15" customHeight="1" x14ac:dyDescent="0.25">
      <c r="A312" s="129"/>
      <c r="B312" s="343">
        <v>42</v>
      </c>
      <c r="C312" s="344"/>
      <c r="D312" s="132" t="s">
        <v>46</v>
      </c>
      <c r="E312" s="133">
        <f>SUM(E313+E315)</f>
        <v>24.84</v>
      </c>
      <c r="F312" s="133">
        <f>SUM(F313+F316)</f>
        <v>100</v>
      </c>
      <c r="G312" s="133">
        <f>SUM(G313+G316)</f>
        <v>100</v>
      </c>
      <c r="H312" s="133">
        <f>SUM(H313+H316)</f>
        <v>7.44</v>
      </c>
      <c r="I312" s="133"/>
      <c r="J312" s="133"/>
    </row>
    <row r="313" spans="1:10" ht="15" customHeight="1" x14ac:dyDescent="0.25">
      <c r="A313" s="135"/>
      <c r="B313" s="380">
        <v>424</v>
      </c>
      <c r="C313" s="381"/>
      <c r="D313" s="235" t="s">
        <v>220</v>
      </c>
      <c r="E313" s="335">
        <f>SUM(E314)</f>
        <v>24.84</v>
      </c>
      <c r="F313" s="335">
        <f>SUM(F314)</f>
        <v>100</v>
      </c>
      <c r="G313" s="335">
        <f>SUM(G314)</f>
        <v>100</v>
      </c>
      <c r="H313" s="335">
        <f>SUM(H314)</f>
        <v>7.44</v>
      </c>
      <c r="I313" s="335"/>
      <c r="J313" s="335"/>
    </row>
    <row r="314" spans="1:10" ht="15" customHeight="1" x14ac:dyDescent="0.25">
      <c r="A314" s="284"/>
      <c r="B314" s="372">
        <v>4241</v>
      </c>
      <c r="C314" s="373"/>
      <c r="D314" s="34" t="s">
        <v>78</v>
      </c>
      <c r="E314" s="340">
        <v>24.84</v>
      </c>
      <c r="F314" s="340">
        <v>100</v>
      </c>
      <c r="G314" s="340">
        <v>100</v>
      </c>
      <c r="H314" s="340">
        <v>7.44</v>
      </c>
      <c r="I314" s="340"/>
      <c r="J314" s="340"/>
    </row>
    <row r="315" spans="1:10" ht="15" customHeight="1" x14ac:dyDescent="0.25">
      <c r="A315" s="284"/>
      <c r="B315" s="372">
        <v>422</v>
      </c>
      <c r="C315" s="373"/>
      <c r="D315" s="34" t="s">
        <v>217</v>
      </c>
      <c r="E315" s="340">
        <v>0</v>
      </c>
      <c r="F315" s="340">
        <v>0</v>
      </c>
      <c r="G315" s="340">
        <v>0</v>
      </c>
      <c r="H315" s="340">
        <v>0</v>
      </c>
      <c r="I315" s="340"/>
      <c r="J315" s="340"/>
    </row>
    <row r="316" spans="1:10" ht="15" customHeight="1" x14ac:dyDescent="0.25">
      <c r="A316" s="284"/>
      <c r="B316" s="372">
        <v>4221</v>
      </c>
      <c r="C316" s="373"/>
      <c r="D316" s="34" t="s">
        <v>230</v>
      </c>
      <c r="E316" s="340">
        <v>0</v>
      </c>
      <c r="F316" s="340">
        <f>SUM(F317)</f>
        <v>0</v>
      </c>
      <c r="G316" s="340">
        <f>SUM(G317)</f>
        <v>0</v>
      </c>
      <c r="H316" s="340">
        <f>SUM(H317)</f>
        <v>0</v>
      </c>
      <c r="I316" s="340"/>
      <c r="J316" s="340"/>
    </row>
    <row r="317" spans="1:10" ht="15" customHeight="1" x14ac:dyDescent="0.25">
      <c r="A317" s="500" t="s">
        <v>90</v>
      </c>
      <c r="B317" s="501"/>
      <c r="C317" s="502"/>
      <c r="D317" s="168" t="s">
        <v>91</v>
      </c>
      <c r="E317" s="5"/>
      <c r="F317" s="5">
        <v>0</v>
      </c>
      <c r="G317" s="5">
        <v>0</v>
      </c>
      <c r="H317" s="5">
        <v>0</v>
      </c>
      <c r="I317" s="5"/>
      <c r="J317" s="5"/>
    </row>
    <row r="318" spans="1:10" ht="15" customHeight="1" x14ac:dyDescent="0.25">
      <c r="A318" s="76"/>
      <c r="B318" s="323">
        <v>3</v>
      </c>
      <c r="C318" s="322"/>
      <c r="D318" s="392" t="s">
        <v>17</v>
      </c>
      <c r="E318" s="341">
        <f>SUM(E319+E329+E334)</f>
        <v>10186.33</v>
      </c>
      <c r="F318" s="341">
        <f>SUM(F319+F329+F331+F334)</f>
        <v>1200</v>
      </c>
      <c r="G318" s="341">
        <f>SUM(G319+G329+G331+G334)</f>
        <v>1200</v>
      </c>
      <c r="H318" s="341">
        <f>SUM(H319+H329+H331+H334)</f>
        <v>0</v>
      </c>
      <c r="I318" s="341"/>
      <c r="J318" s="341"/>
    </row>
    <row r="319" spans="1:10" ht="15" customHeight="1" x14ac:dyDescent="0.25">
      <c r="A319" s="42"/>
      <c r="B319" s="378">
        <v>32</v>
      </c>
      <c r="C319" s="281"/>
      <c r="D319" s="141" t="s">
        <v>35</v>
      </c>
      <c r="E319" s="349">
        <f t="shared" ref="E319:H319" si="99">SUM(E320+E322+E326)</f>
        <v>10186.33</v>
      </c>
      <c r="F319" s="349">
        <f t="shared" si="99"/>
        <v>1100</v>
      </c>
      <c r="G319" s="349">
        <f t="shared" si="99"/>
        <v>1100</v>
      </c>
      <c r="H319" s="349">
        <f t="shared" si="99"/>
        <v>0</v>
      </c>
      <c r="I319" s="349"/>
      <c r="J319" s="349"/>
    </row>
    <row r="320" spans="1:10" ht="15" customHeight="1" x14ac:dyDescent="0.25">
      <c r="A320" s="93"/>
      <c r="B320" s="331">
        <v>321</v>
      </c>
      <c r="C320" s="327"/>
      <c r="D320" s="389" t="s">
        <v>180</v>
      </c>
      <c r="E320" s="335">
        <f>SUM(E321:E323)</f>
        <v>1087</v>
      </c>
      <c r="F320" s="335">
        <f>SUM(F321)</f>
        <v>400</v>
      </c>
      <c r="G320" s="335">
        <f>SUM(G321)</f>
        <v>400</v>
      </c>
      <c r="H320" s="335">
        <f>SUM(H321)</f>
        <v>0</v>
      </c>
      <c r="I320" s="335"/>
      <c r="J320" s="335"/>
    </row>
    <row r="321" spans="1:10" ht="15" customHeight="1" x14ac:dyDescent="0.25">
      <c r="A321" s="499">
        <v>3211</v>
      </c>
      <c r="B321" s="503"/>
      <c r="C321" s="504"/>
      <c r="D321" s="310" t="s">
        <v>181</v>
      </c>
      <c r="E321" s="340">
        <v>1087</v>
      </c>
      <c r="F321" s="340">
        <v>400</v>
      </c>
      <c r="G321" s="340">
        <v>400</v>
      </c>
      <c r="H321" s="340">
        <v>0</v>
      </c>
      <c r="I321" s="340"/>
      <c r="J321" s="340"/>
    </row>
    <row r="322" spans="1:10" ht="15" customHeight="1" x14ac:dyDescent="0.25">
      <c r="A322" s="135"/>
      <c r="B322" s="380">
        <v>323</v>
      </c>
      <c r="C322" s="381"/>
      <c r="D322" s="235" t="s">
        <v>188</v>
      </c>
      <c r="E322" s="347">
        <f>SUM(E323:E325)</f>
        <v>0</v>
      </c>
      <c r="F322" s="347">
        <f t="shared" ref="F322:H322" si="100">SUM(F323:F325)</f>
        <v>300</v>
      </c>
      <c r="G322" s="347">
        <f t="shared" si="100"/>
        <v>300</v>
      </c>
      <c r="H322" s="347">
        <f t="shared" si="100"/>
        <v>0</v>
      </c>
      <c r="I322" s="347"/>
      <c r="J322" s="347"/>
    </row>
    <row r="323" spans="1:10" ht="15" customHeight="1" x14ac:dyDescent="0.25">
      <c r="A323" s="284"/>
      <c r="B323" s="503">
        <v>3231</v>
      </c>
      <c r="C323" s="504"/>
      <c r="D323" s="310" t="s">
        <v>257</v>
      </c>
      <c r="E323" s="340">
        <v>0</v>
      </c>
      <c r="F323" s="340">
        <v>300</v>
      </c>
      <c r="G323" s="340">
        <v>300</v>
      </c>
      <c r="H323" s="340">
        <v>0</v>
      </c>
      <c r="I323" s="340"/>
      <c r="J323" s="340"/>
    </row>
    <row r="324" spans="1:10" ht="15" customHeight="1" x14ac:dyDescent="0.25">
      <c r="A324" s="284"/>
      <c r="B324" s="372"/>
      <c r="C324" s="373">
        <v>3234</v>
      </c>
      <c r="D324" s="34" t="s">
        <v>190</v>
      </c>
      <c r="E324" s="340">
        <v>0</v>
      </c>
      <c r="F324" s="340">
        <v>0</v>
      </c>
      <c r="G324" s="340">
        <v>0</v>
      </c>
      <c r="H324" s="340">
        <v>0</v>
      </c>
      <c r="I324" s="340"/>
      <c r="J324" s="340"/>
    </row>
    <row r="325" spans="1:10" ht="15" customHeight="1" x14ac:dyDescent="0.25">
      <c r="A325" s="284"/>
      <c r="B325" s="372"/>
      <c r="C325" s="373">
        <v>3239</v>
      </c>
      <c r="D325" s="34" t="s">
        <v>194</v>
      </c>
      <c r="E325" s="340">
        <v>0</v>
      </c>
      <c r="F325" s="340">
        <v>0</v>
      </c>
      <c r="G325" s="340">
        <v>0</v>
      </c>
      <c r="H325" s="340">
        <v>0</v>
      </c>
      <c r="I325" s="340"/>
      <c r="J325" s="340"/>
    </row>
    <row r="326" spans="1:10" ht="15" customHeight="1" x14ac:dyDescent="0.25">
      <c r="A326" s="135"/>
      <c r="B326" s="380">
        <v>329</v>
      </c>
      <c r="C326" s="381"/>
      <c r="D326" s="95" t="s">
        <v>56</v>
      </c>
      <c r="E326" s="347">
        <f t="shared" ref="E326:H326" si="101">SUM(E327+E328)</f>
        <v>9099.33</v>
      </c>
      <c r="F326" s="347">
        <f t="shared" si="101"/>
        <v>400</v>
      </c>
      <c r="G326" s="347">
        <f t="shared" si="101"/>
        <v>400</v>
      </c>
      <c r="H326" s="347">
        <f t="shared" si="101"/>
        <v>0</v>
      </c>
      <c r="I326" s="347"/>
      <c r="J326" s="347"/>
    </row>
    <row r="327" spans="1:10" ht="15" customHeight="1" x14ac:dyDescent="0.25">
      <c r="A327" s="284"/>
      <c r="B327" s="372"/>
      <c r="C327" s="373">
        <v>3294</v>
      </c>
      <c r="D327" s="34" t="s">
        <v>225</v>
      </c>
      <c r="E327" s="340">
        <v>25</v>
      </c>
      <c r="F327" s="340">
        <v>0</v>
      </c>
      <c r="G327" s="340">
        <v>0</v>
      </c>
      <c r="H327" s="340">
        <v>0</v>
      </c>
      <c r="I327" s="340"/>
      <c r="J327" s="340"/>
    </row>
    <row r="328" spans="1:10" ht="15" customHeight="1" x14ac:dyDescent="0.25">
      <c r="A328" s="284"/>
      <c r="B328" s="372"/>
      <c r="C328" s="373">
        <v>3299</v>
      </c>
      <c r="D328" s="34" t="s">
        <v>56</v>
      </c>
      <c r="E328" s="340">
        <v>9074.33</v>
      </c>
      <c r="F328" s="340">
        <v>400</v>
      </c>
      <c r="G328" s="340">
        <v>400</v>
      </c>
      <c r="H328" s="340">
        <v>0</v>
      </c>
      <c r="I328" s="340"/>
      <c r="J328" s="340"/>
    </row>
    <row r="329" spans="1:10" ht="15" customHeight="1" x14ac:dyDescent="0.25">
      <c r="A329" s="135"/>
      <c r="B329" s="380">
        <v>343</v>
      </c>
      <c r="C329" s="381"/>
      <c r="D329" s="329" t="s">
        <v>58</v>
      </c>
      <c r="E329" s="347">
        <f t="shared" ref="E329:H329" si="102">SUM(E330)</f>
        <v>0</v>
      </c>
      <c r="F329" s="347">
        <f t="shared" si="102"/>
        <v>0</v>
      </c>
      <c r="G329" s="347">
        <f t="shared" si="102"/>
        <v>0</v>
      </c>
      <c r="H329" s="347">
        <f t="shared" si="102"/>
        <v>0</v>
      </c>
      <c r="I329" s="347"/>
      <c r="J329" s="347"/>
    </row>
    <row r="330" spans="1:10" ht="15" customHeight="1" x14ac:dyDescent="0.25">
      <c r="A330" s="284"/>
      <c r="B330" s="372"/>
      <c r="C330" s="373">
        <v>3431</v>
      </c>
      <c r="D330" s="34" t="s">
        <v>228</v>
      </c>
      <c r="E330" s="340">
        <v>0</v>
      </c>
      <c r="F330" s="340">
        <v>0</v>
      </c>
      <c r="G330" s="340">
        <v>0</v>
      </c>
      <c r="H330" s="340">
        <v>0</v>
      </c>
      <c r="I330" s="340"/>
      <c r="J330" s="340"/>
    </row>
    <row r="331" spans="1:10" ht="15" customHeight="1" x14ac:dyDescent="0.25">
      <c r="A331" s="277"/>
      <c r="B331" s="278">
        <v>36</v>
      </c>
      <c r="C331" s="279"/>
      <c r="D331" s="90" t="s">
        <v>178</v>
      </c>
      <c r="E331" s="155">
        <f t="shared" ref="E331:H332" si="103">SUM(E332)</f>
        <v>0</v>
      </c>
      <c r="F331" s="155">
        <f t="shared" si="103"/>
        <v>100</v>
      </c>
      <c r="G331" s="155">
        <f t="shared" si="103"/>
        <v>100</v>
      </c>
      <c r="H331" s="155">
        <f t="shared" si="103"/>
        <v>0</v>
      </c>
      <c r="I331" s="155"/>
      <c r="J331" s="155"/>
    </row>
    <row r="332" spans="1:10" ht="15" customHeight="1" x14ac:dyDescent="0.25">
      <c r="A332" s="239"/>
      <c r="B332" s="388">
        <v>369</v>
      </c>
      <c r="C332" s="232"/>
      <c r="D332" s="95" t="s">
        <v>203</v>
      </c>
      <c r="E332" s="238">
        <f t="shared" si="103"/>
        <v>0</v>
      </c>
      <c r="F332" s="238">
        <f t="shared" si="103"/>
        <v>100</v>
      </c>
      <c r="G332" s="238">
        <f t="shared" si="103"/>
        <v>100</v>
      </c>
      <c r="H332" s="238">
        <f t="shared" si="103"/>
        <v>0</v>
      </c>
      <c r="I332" s="238"/>
      <c r="J332" s="238"/>
    </row>
    <row r="333" spans="1:10" ht="15" customHeight="1" x14ac:dyDescent="0.25">
      <c r="A333" s="284"/>
      <c r="B333" s="372">
        <v>3691</v>
      </c>
      <c r="C333" s="373"/>
      <c r="D333" s="34" t="s">
        <v>203</v>
      </c>
      <c r="E333" s="240">
        <v>0</v>
      </c>
      <c r="F333" s="240">
        <v>100</v>
      </c>
      <c r="G333" s="240">
        <v>100</v>
      </c>
      <c r="H333" s="240">
        <v>0</v>
      </c>
      <c r="I333" s="240"/>
      <c r="J333" s="240"/>
    </row>
    <row r="334" spans="1:10" ht="15" customHeight="1" x14ac:dyDescent="0.25">
      <c r="A334" s="135"/>
      <c r="B334" s="380">
        <v>381</v>
      </c>
      <c r="C334" s="381"/>
      <c r="D334" s="95" t="s">
        <v>109</v>
      </c>
      <c r="E334" s="347">
        <f t="shared" ref="E334:H334" si="104">SUM(E335)</f>
        <v>0</v>
      </c>
      <c r="F334" s="347">
        <f t="shared" si="104"/>
        <v>0</v>
      </c>
      <c r="G334" s="347">
        <f t="shared" si="104"/>
        <v>0</v>
      </c>
      <c r="H334" s="347">
        <f t="shared" si="104"/>
        <v>0</v>
      </c>
      <c r="I334" s="347"/>
      <c r="J334" s="347"/>
    </row>
    <row r="335" spans="1:10" ht="15" customHeight="1" x14ac:dyDescent="0.25">
      <c r="A335" s="284"/>
      <c r="B335" s="372"/>
      <c r="C335" s="373">
        <v>3811</v>
      </c>
      <c r="D335" s="34" t="s">
        <v>109</v>
      </c>
      <c r="E335" s="340">
        <v>0</v>
      </c>
      <c r="F335" s="340">
        <v>0</v>
      </c>
      <c r="G335" s="340">
        <v>0</v>
      </c>
      <c r="H335" s="340">
        <v>0</v>
      </c>
      <c r="I335" s="340"/>
      <c r="J335" s="340"/>
    </row>
    <row r="336" spans="1:10" ht="15" customHeight="1" x14ac:dyDescent="0.25">
      <c r="A336" s="500" t="s">
        <v>89</v>
      </c>
      <c r="B336" s="501"/>
      <c r="C336" s="502"/>
      <c r="D336" s="108" t="s">
        <v>88</v>
      </c>
      <c r="E336" s="5"/>
      <c r="F336" s="5"/>
      <c r="G336" s="5"/>
      <c r="H336" s="5"/>
      <c r="I336" s="5"/>
      <c r="J336" s="5"/>
    </row>
    <row r="337" spans="1:10" ht="15" customHeight="1" x14ac:dyDescent="0.25">
      <c r="A337" s="76"/>
      <c r="B337" s="323">
        <v>3</v>
      </c>
      <c r="C337" s="322"/>
      <c r="D337" s="392" t="s">
        <v>17</v>
      </c>
      <c r="E337" s="338">
        <f t="shared" ref="E337:H337" si="105">SUM(E338)</f>
        <v>6898.41</v>
      </c>
      <c r="F337" s="338">
        <f t="shared" si="105"/>
        <v>7500</v>
      </c>
      <c r="G337" s="338">
        <f t="shared" si="105"/>
        <v>7500</v>
      </c>
      <c r="H337" s="338">
        <f t="shared" si="105"/>
        <v>3569</v>
      </c>
      <c r="I337" s="338"/>
      <c r="J337" s="338"/>
    </row>
    <row r="338" spans="1:10" ht="15" customHeight="1" x14ac:dyDescent="0.25">
      <c r="A338" s="138"/>
      <c r="B338" s="345">
        <v>32</v>
      </c>
      <c r="C338" s="346"/>
      <c r="D338" s="141" t="s">
        <v>35</v>
      </c>
      <c r="E338" s="134">
        <f t="shared" ref="E338:H338" si="106">SUM(E339+E343+E350+E360)</f>
        <v>6898.41</v>
      </c>
      <c r="F338" s="134">
        <f t="shared" si="106"/>
        <v>7500</v>
      </c>
      <c r="G338" s="134">
        <f t="shared" si="106"/>
        <v>7500</v>
      </c>
      <c r="H338" s="134">
        <f t="shared" si="106"/>
        <v>3569</v>
      </c>
      <c r="I338" s="134"/>
      <c r="J338" s="134"/>
    </row>
    <row r="339" spans="1:10" ht="15" customHeight="1" x14ac:dyDescent="0.25">
      <c r="A339" s="93"/>
      <c r="B339" s="331">
        <v>321</v>
      </c>
      <c r="C339" s="327"/>
      <c r="D339" s="389" t="s">
        <v>180</v>
      </c>
      <c r="E339" s="335">
        <f t="shared" ref="E339:G339" si="107">SUM(E340:E342)</f>
        <v>0</v>
      </c>
      <c r="F339" s="335">
        <f t="shared" si="107"/>
        <v>0</v>
      </c>
      <c r="G339" s="335">
        <f t="shared" si="107"/>
        <v>0</v>
      </c>
      <c r="H339" s="335">
        <f t="shared" ref="H339" si="108">SUM(H340:H342)</f>
        <v>319</v>
      </c>
      <c r="I339" s="335"/>
      <c r="J339" s="335"/>
    </row>
    <row r="340" spans="1:10" ht="15" customHeight="1" x14ac:dyDescent="0.25">
      <c r="A340" s="499">
        <v>3212</v>
      </c>
      <c r="B340" s="503"/>
      <c r="C340" s="504"/>
      <c r="D340" s="310" t="s">
        <v>181</v>
      </c>
      <c r="E340" s="340">
        <v>0</v>
      </c>
      <c r="F340" s="340">
        <v>0</v>
      </c>
      <c r="G340" s="340">
        <v>0</v>
      </c>
      <c r="H340" s="340">
        <v>319</v>
      </c>
      <c r="I340" s="340"/>
      <c r="J340" s="340"/>
    </row>
    <row r="341" spans="1:10" ht="15" customHeight="1" x14ac:dyDescent="0.25">
      <c r="A341" s="499">
        <v>3213</v>
      </c>
      <c r="B341" s="503"/>
      <c r="C341" s="504"/>
      <c r="D341" s="310" t="s">
        <v>182</v>
      </c>
      <c r="E341" s="340">
        <v>0</v>
      </c>
      <c r="F341" s="340">
        <v>0</v>
      </c>
      <c r="G341" s="340">
        <v>0</v>
      </c>
      <c r="H341" s="340">
        <v>0</v>
      </c>
      <c r="I341" s="340"/>
      <c r="J341" s="340"/>
    </row>
    <row r="342" spans="1:10" ht="15" customHeight="1" x14ac:dyDescent="0.25">
      <c r="A342" s="499">
        <v>3214</v>
      </c>
      <c r="B342" s="503"/>
      <c r="C342" s="504"/>
      <c r="D342" s="310" t="s">
        <v>183</v>
      </c>
      <c r="E342" s="340">
        <v>0</v>
      </c>
      <c r="F342" s="340">
        <v>0</v>
      </c>
      <c r="G342" s="340">
        <v>0</v>
      </c>
      <c r="H342" s="340">
        <v>0</v>
      </c>
      <c r="I342" s="340"/>
      <c r="J342" s="340"/>
    </row>
    <row r="343" spans="1:10" ht="15" customHeight="1" x14ac:dyDescent="0.25">
      <c r="A343" s="93"/>
      <c r="B343" s="326">
        <v>322</v>
      </c>
      <c r="C343" s="327"/>
      <c r="D343" s="389" t="s">
        <v>184</v>
      </c>
      <c r="E343" s="335">
        <f t="shared" ref="E343:H343" si="109">SUM(E344:E349)</f>
        <v>0</v>
      </c>
      <c r="F343" s="335">
        <f t="shared" si="109"/>
        <v>0</v>
      </c>
      <c r="G343" s="335">
        <f t="shared" si="109"/>
        <v>0</v>
      </c>
      <c r="H343" s="335">
        <f t="shared" si="109"/>
        <v>0</v>
      </c>
      <c r="I343" s="335"/>
      <c r="J343" s="335"/>
    </row>
    <row r="344" spans="1:10" ht="15" customHeight="1" x14ac:dyDescent="0.25">
      <c r="A344" s="499">
        <v>3221</v>
      </c>
      <c r="B344" s="503"/>
      <c r="C344" s="504"/>
      <c r="D344" s="394" t="s">
        <v>185</v>
      </c>
      <c r="E344" s="340">
        <v>0</v>
      </c>
      <c r="F344" s="340">
        <v>0</v>
      </c>
      <c r="G344" s="340">
        <v>0</v>
      </c>
      <c r="H344" s="340">
        <v>0</v>
      </c>
      <c r="I344" s="340"/>
      <c r="J344" s="340"/>
    </row>
    <row r="345" spans="1:10" ht="15" customHeight="1" x14ac:dyDescent="0.25">
      <c r="A345" s="499">
        <v>3223</v>
      </c>
      <c r="B345" s="503"/>
      <c r="C345" s="504"/>
      <c r="D345" s="394" t="s">
        <v>223</v>
      </c>
      <c r="E345" s="340">
        <v>0</v>
      </c>
      <c r="F345" s="340">
        <v>0</v>
      </c>
      <c r="G345" s="340">
        <v>0</v>
      </c>
      <c r="H345" s="340">
        <v>0</v>
      </c>
      <c r="I345" s="340"/>
      <c r="J345" s="340"/>
    </row>
    <row r="346" spans="1:10" ht="15" customHeight="1" x14ac:dyDescent="0.25">
      <c r="A346" s="499">
        <v>3224</v>
      </c>
      <c r="B346" s="503"/>
      <c r="C346" s="504"/>
      <c r="D346" s="394" t="s">
        <v>55</v>
      </c>
      <c r="E346" s="340">
        <v>0</v>
      </c>
      <c r="F346" s="340">
        <v>0</v>
      </c>
      <c r="G346" s="340">
        <v>0</v>
      </c>
      <c r="H346" s="340">
        <v>0</v>
      </c>
      <c r="I346" s="340"/>
      <c r="J346" s="340"/>
    </row>
    <row r="347" spans="1:10" ht="24" customHeight="1" x14ac:dyDescent="0.25">
      <c r="A347" s="499">
        <v>3225</v>
      </c>
      <c r="B347" s="503"/>
      <c r="C347" s="504"/>
      <c r="D347" s="394" t="s">
        <v>198</v>
      </c>
      <c r="E347" s="340">
        <v>0</v>
      </c>
      <c r="F347" s="340">
        <v>0</v>
      </c>
      <c r="G347" s="340">
        <v>0</v>
      </c>
      <c r="H347" s="340">
        <v>0</v>
      </c>
      <c r="I347" s="340"/>
      <c r="J347" s="340"/>
    </row>
    <row r="348" spans="1:10" ht="15" customHeight="1" x14ac:dyDescent="0.25">
      <c r="A348" s="499">
        <v>3226</v>
      </c>
      <c r="B348" s="503"/>
      <c r="C348" s="504"/>
      <c r="D348" s="394" t="s">
        <v>186</v>
      </c>
      <c r="E348" s="340">
        <v>0</v>
      </c>
      <c r="F348" s="340">
        <v>0</v>
      </c>
      <c r="G348" s="340">
        <v>0</v>
      </c>
      <c r="H348" s="340">
        <v>0</v>
      </c>
      <c r="I348" s="340"/>
      <c r="J348" s="340"/>
    </row>
    <row r="349" spans="1:10" ht="15" customHeight="1" x14ac:dyDescent="0.25">
      <c r="A349" s="499">
        <v>3227</v>
      </c>
      <c r="B349" s="503"/>
      <c r="C349" s="504"/>
      <c r="D349" s="394" t="s">
        <v>187</v>
      </c>
      <c r="E349" s="340">
        <v>0</v>
      </c>
      <c r="F349" s="340">
        <v>0</v>
      </c>
      <c r="G349" s="340">
        <v>0</v>
      </c>
      <c r="H349" s="340">
        <v>0</v>
      </c>
      <c r="I349" s="340"/>
      <c r="J349" s="340"/>
    </row>
    <row r="350" spans="1:10" ht="15" customHeight="1" x14ac:dyDescent="0.25">
      <c r="A350" s="93"/>
      <c r="B350" s="326">
        <v>323</v>
      </c>
      <c r="C350" s="327"/>
      <c r="D350" s="389" t="s">
        <v>188</v>
      </c>
      <c r="E350" s="335">
        <f t="shared" ref="E350:H350" si="110">SUM(E351:E359)</f>
        <v>787.5</v>
      </c>
      <c r="F350" s="335">
        <f t="shared" si="110"/>
        <v>0</v>
      </c>
      <c r="G350" s="335">
        <f t="shared" si="110"/>
        <v>0</v>
      </c>
      <c r="H350" s="335">
        <f t="shared" si="110"/>
        <v>0</v>
      </c>
      <c r="I350" s="335"/>
      <c r="J350" s="335"/>
    </row>
    <row r="351" spans="1:10" ht="15" customHeight="1" x14ac:dyDescent="0.25">
      <c r="A351" s="29"/>
      <c r="B351" s="503">
        <v>3231</v>
      </c>
      <c r="C351" s="504"/>
      <c r="D351" s="310" t="s">
        <v>257</v>
      </c>
      <c r="E351" s="340">
        <v>0</v>
      </c>
      <c r="F351" s="340">
        <v>0</v>
      </c>
      <c r="G351" s="340">
        <v>0</v>
      </c>
      <c r="H351" s="340">
        <v>0</v>
      </c>
      <c r="I351" s="340"/>
      <c r="J351" s="340"/>
    </row>
    <row r="352" spans="1:10" ht="15" customHeight="1" x14ac:dyDescent="0.25">
      <c r="A352" s="29"/>
      <c r="B352" s="503">
        <v>3232</v>
      </c>
      <c r="C352" s="504"/>
      <c r="D352" s="310" t="s">
        <v>199</v>
      </c>
      <c r="E352" s="340">
        <v>787.5</v>
      </c>
      <c r="F352" s="340">
        <v>0</v>
      </c>
      <c r="G352" s="340">
        <v>0</v>
      </c>
      <c r="H352" s="340">
        <v>0</v>
      </c>
      <c r="I352" s="340"/>
      <c r="J352" s="340"/>
    </row>
    <row r="353" spans="1:10" ht="15" customHeight="1" x14ac:dyDescent="0.25">
      <c r="A353" s="29"/>
      <c r="B353" s="503">
        <v>3233</v>
      </c>
      <c r="C353" s="504"/>
      <c r="D353" s="310" t="s">
        <v>189</v>
      </c>
      <c r="E353" s="340">
        <v>0</v>
      </c>
      <c r="F353" s="340">
        <v>0</v>
      </c>
      <c r="G353" s="340">
        <v>0</v>
      </c>
      <c r="H353" s="340">
        <v>0</v>
      </c>
      <c r="I353" s="340"/>
      <c r="J353" s="340"/>
    </row>
    <row r="354" spans="1:10" ht="15" customHeight="1" x14ac:dyDescent="0.25">
      <c r="A354" s="29"/>
      <c r="B354" s="503">
        <v>3234</v>
      </c>
      <c r="C354" s="504"/>
      <c r="D354" s="310" t="s">
        <v>190</v>
      </c>
      <c r="E354" s="340">
        <v>0</v>
      </c>
      <c r="F354" s="340">
        <v>0</v>
      </c>
      <c r="G354" s="340">
        <v>0</v>
      </c>
      <c r="H354" s="340">
        <v>0</v>
      </c>
      <c r="I354" s="340"/>
      <c r="J354" s="340"/>
    </row>
    <row r="355" spans="1:10" ht="15" customHeight="1" x14ac:dyDescent="0.25">
      <c r="A355" s="29"/>
      <c r="B355" s="503">
        <v>3235</v>
      </c>
      <c r="C355" s="504"/>
      <c r="D355" s="310" t="s">
        <v>224</v>
      </c>
      <c r="E355" s="340">
        <v>0</v>
      </c>
      <c r="F355" s="340">
        <v>0</v>
      </c>
      <c r="G355" s="340">
        <v>0</v>
      </c>
      <c r="H355" s="340">
        <v>0</v>
      </c>
      <c r="I355" s="340"/>
      <c r="J355" s="340"/>
    </row>
    <row r="356" spans="1:10" ht="15" customHeight="1" x14ac:dyDescent="0.25">
      <c r="A356" s="29"/>
      <c r="B356" s="503">
        <v>3236</v>
      </c>
      <c r="C356" s="504"/>
      <c r="D356" s="310" t="s">
        <v>191</v>
      </c>
      <c r="E356" s="340">
        <v>0</v>
      </c>
      <c r="F356" s="340">
        <v>0</v>
      </c>
      <c r="G356" s="340">
        <v>0</v>
      </c>
      <c r="H356" s="340">
        <v>0</v>
      </c>
      <c r="I356" s="340"/>
      <c r="J356" s="340"/>
    </row>
    <row r="357" spans="1:10" ht="15" customHeight="1" x14ac:dyDescent="0.25">
      <c r="A357" s="29"/>
      <c r="B357" s="503">
        <v>3237</v>
      </c>
      <c r="C357" s="504"/>
      <c r="D357" s="310" t="s">
        <v>192</v>
      </c>
      <c r="E357" s="350">
        <v>0</v>
      </c>
      <c r="F357" s="350">
        <v>0</v>
      </c>
      <c r="G357" s="350">
        <v>0</v>
      </c>
      <c r="H357" s="350">
        <v>0</v>
      </c>
      <c r="I357" s="350"/>
      <c r="J357" s="350"/>
    </row>
    <row r="358" spans="1:10" ht="15" customHeight="1" x14ac:dyDescent="0.25">
      <c r="A358" s="29"/>
      <c r="B358" s="503">
        <v>3238</v>
      </c>
      <c r="C358" s="504"/>
      <c r="D358" s="310" t="s">
        <v>193</v>
      </c>
      <c r="E358" s="350">
        <v>0</v>
      </c>
      <c r="F358" s="350">
        <v>0</v>
      </c>
      <c r="G358" s="350">
        <v>0</v>
      </c>
      <c r="H358" s="350">
        <v>0</v>
      </c>
      <c r="I358" s="350"/>
      <c r="J358" s="350"/>
    </row>
    <row r="359" spans="1:10" ht="15" customHeight="1" x14ac:dyDescent="0.25">
      <c r="A359" s="29"/>
      <c r="B359" s="503">
        <v>3239</v>
      </c>
      <c r="C359" s="504"/>
      <c r="D359" s="310" t="s">
        <v>194</v>
      </c>
      <c r="E359" s="350">
        <v>0</v>
      </c>
      <c r="F359" s="350">
        <v>0</v>
      </c>
      <c r="G359" s="350">
        <v>0</v>
      </c>
      <c r="H359" s="350">
        <v>0</v>
      </c>
      <c r="I359" s="350"/>
      <c r="J359" s="350"/>
    </row>
    <row r="360" spans="1:10" ht="15" customHeight="1" x14ac:dyDescent="0.25">
      <c r="A360" s="93"/>
      <c r="B360" s="326">
        <v>329</v>
      </c>
      <c r="C360" s="328"/>
      <c r="D360" s="95" t="s">
        <v>56</v>
      </c>
      <c r="E360" s="238">
        <f>SUM(E361:E366)</f>
        <v>6110.91</v>
      </c>
      <c r="F360" s="238">
        <f>SUM(F361+F362+F363+F364+F365+F366)</f>
        <v>7500</v>
      </c>
      <c r="G360" s="238">
        <f>SUM(G361+G362+G363+G364+G365+G366)</f>
        <v>7500</v>
      </c>
      <c r="H360" s="238">
        <f>SUM(H361+H362+H363+H364+H365+H366)</f>
        <v>3250</v>
      </c>
      <c r="I360" s="238"/>
      <c r="J360" s="238"/>
    </row>
    <row r="361" spans="1:10" ht="15" customHeight="1" x14ac:dyDescent="0.25">
      <c r="A361" s="499">
        <v>3292</v>
      </c>
      <c r="B361" s="503"/>
      <c r="C361" s="504"/>
      <c r="D361" s="310" t="s">
        <v>195</v>
      </c>
      <c r="E361" s="350">
        <v>0</v>
      </c>
      <c r="F361" s="350">
        <v>0</v>
      </c>
      <c r="G361" s="350">
        <v>0</v>
      </c>
      <c r="H361" s="350">
        <v>0</v>
      </c>
      <c r="I361" s="350"/>
      <c r="J361" s="350"/>
    </row>
    <row r="362" spans="1:10" ht="15" customHeight="1" x14ac:dyDescent="0.25">
      <c r="A362" s="499">
        <v>3294</v>
      </c>
      <c r="B362" s="503"/>
      <c r="C362" s="504"/>
      <c r="D362" s="310" t="s">
        <v>225</v>
      </c>
      <c r="E362" s="350">
        <v>0</v>
      </c>
      <c r="F362" s="350">
        <v>0</v>
      </c>
      <c r="G362" s="350">
        <v>0</v>
      </c>
      <c r="H362" s="350">
        <v>0</v>
      </c>
      <c r="I362" s="350"/>
      <c r="J362" s="350"/>
    </row>
    <row r="363" spans="1:10" ht="15" customHeight="1" x14ac:dyDescent="0.25">
      <c r="A363" s="499">
        <v>3295</v>
      </c>
      <c r="B363" s="503"/>
      <c r="C363" s="504"/>
      <c r="D363" s="310" t="s">
        <v>226</v>
      </c>
      <c r="E363" s="350">
        <v>0</v>
      </c>
      <c r="F363" s="350">
        <v>0</v>
      </c>
      <c r="G363" s="350">
        <v>0</v>
      </c>
      <c r="H363" s="350">
        <v>0</v>
      </c>
      <c r="I363" s="350"/>
      <c r="J363" s="350"/>
    </row>
    <row r="364" spans="1:10" ht="15" customHeight="1" x14ac:dyDescent="0.25">
      <c r="A364" s="499">
        <v>3296</v>
      </c>
      <c r="B364" s="503"/>
      <c r="C364" s="504"/>
      <c r="D364" s="310" t="s">
        <v>227</v>
      </c>
      <c r="E364" s="350">
        <v>0</v>
      </c>
      <c r="F364" s="350">
        <v>0</v>
      </c>
      <c r="G364" s="350">
        <v>0</v>
      </c>
      <c r="H364" s="350">
        <v>0</v>
      </c>
      <c r="I364" s="350"/>
      <c r="J364" s="350"/>
    </row>
    <row r="365" spans="1:10" ht="24.75" customHeight="1" x14ac:dyDescent="0.25">
      <c r="A365" s="284"/>
      <c r="B365" s="314">
        <v>3299</v>
      </c>
      <c r="C365" s="366"/>
      <c r="D365" s="34" t="s">
        <v>240</v>
      </c>
      <c r="E365" s="340">
        <v>6110.91</v>
      </c>
      <c r="F365" s="340">
        <v>6500</v>
      </c>
      <c r="G365" s="340">
        <v>6500</v>
      </c>
      <c r="H365" s="340">
        <v>3250</v>
      </c>
      <c r="I365" s="340"/>
      <c r="J365" s="340"/>
    </row>
    <row r="366" spans="1:10" ht="26.25" customHeight="1" x14ac:dyDescent="0.25">
      <c r="A366" s="499">
        <v>3299</v>
      </c>
      <c r="B366" s="503"/>
      <c r="C366" s="504"/>
      <c r="D366" s="310" t="s">
        <v>239</v>
      </c>
      <c r="E366" s="350">
        <v>0</v>
      </c>
      <c r="F366" s="350">
        <v>1000</v>
      </c>
      <c r="G366" s="350">
        <v>1000</v>
      </c>
      <c r="H366" s="350">
        <v>0</v>
      </c>
      <c r="I366" s="350"/>
      <c r="J366" s="350"/>
    </row>
    <row r="367" spans="1:10" ht="26.25" customHeight="1" x14ac:dyDescent="0.25">
      <c r="A367" s="500" t="s">
        <v>266</v>
      </c>
      <c r="B367" s="501"/>
      <c r="C367" s="502"/>
      <c r="D367" s="108" t="s">
        <v>265</v>
      </c>
      <c r="E367" s="240"/>
      <c r="F367" s="240"/>
      <c r="G367" s="240"/>
      <c r="H367" s="240"/>
      <c r="I367" s="240"/>
      <c r="J367" s="240"/>
    </row>
    <row r="368" spans="1:10" ht="21" customHeight="1" x14ac:dyDescent="0.25">
      <c r="A368" s="76"/>
      <c r="B368" s="323">
        <v>3</v>
      </c>
      <c r="C368" s="322"/>
      <c r="D368" s="392" t="s">
        <v>17</v>
      </c>
      <c r="E368" s="298">
        <f t="shared" ref="E368:H369" si="111">SUM(E369)</f>
        <v>0</v>
      </c>
      <c r="F368" s="298">
        <f t="shared" si="111"/>
        <v>0</v>
      </c>
      <c r="G368" s="298">
        <f t="shared" si="111"/>
        <v>0</v>
      </c>
      <c r="H368" s="298">
        <f t="shared" si="111"/>
        <v>780</v>
      </c>
      <c r="I368" s="298"/>
      <c r="J368" s="298"/>
    </row>
    <row r="369" spans="1:10" ht="17.25" customHeight="1" x14ac:dyDescent="0.25">
      <c r="A369" s="42"/>
      <c r="B369" s="378">
        <v>32</v>
      </c>
      <c r="C369" s="379"/>
      <c r="D369" s="52" t="s">
        <v>35</v>
      </c>
      <c r="E369" s="155">
        <f t="shared" si="111"/>
        <v>0</v>
      </c>
      <c r="F369" s="155">
        <f t="shared" si="111"/>
        <v>0</v>
      </c>
      <c r="G369" s="155">
        <f t="shared" si="111"/>
        <v>0</v>
      </c>
      <c r="H369" s="155">
        <f t="shared" si="111"/>
        <v>780</v>
      </c>
      <c r="I369" s="155"/>
      <c r="J369" s="155"/>
    </row>
    <row r="370" spans="1:10" ht="16.5" customHeight="1" x14ac:dyDescent="0.25">
      <c r="A370" s="93"/>
      <c r="B370" s="331">
        <v>321</v>
      </c>
      <c r="C370" s="327"/>
      <c r="D370" s="389" t="s">
        <v>180</v>
      </c>
      <c r="E370" s="238">
        <f>SUM(N341)</f>
        <v>0</v>
      </c>
      <c r="F370" s="238">
        <f>SUM(F371)</f>
        <v>0</v>
      </c>
      <c r="G370" s="238">
        <f>SUM(G371)</f>
        <v>0</v>
      </c>
      <c r="H370" s="238">
        <f>SUM(H371)</f>
        <v>780</v>
      </c>
      <c r="I370" s="238"/>
      <c r="J370" s="238"/>
    </row>
    <row r="371" spans="1:10" ht="16.5" customHeight="1" x14ac:dyDescent="0.25">
      <c r="A371" s="499">
        <v>3212</v>
      </c>
      <c r="B371" s="503"/>
      <c r="C371" s="504"/>
      <c r="D371" s="310" t="s">
        <v>181</v>
      </c>
      <c r="E371" s="240">
        <v>0</v>
      </c>
      <c r="F371" s="240">
        <v>0</v>
      </c>
      <c r="G371" s="240">
        <v>0</v>
      </c>
      <c r="H371" s="240">
        <v>780</v>
      </c>
      <c r="I371" s="240"/>
      <c r="J371" s="240"/>
    </row>
    <row r="372" spans="1:10" ht="27.75" customHeight="1" x14ac:dyDescent="0.25">
      <c r="A372" s="64" t="s">
        <v>59</v>
      </c>
      <c r="B372" s="320"/>
      <c r="C372" s="321"/>
      <c r="D372" s="67" t="s">
        <v>107</v>
      </c>
      <c r="E372" s="126">
        <f t="shared" ref="E372:H372" si="112">SUM(E374)</f>
        <v>825377.38000000012</v>
      </c>
      <c r="F372" s="126">
        <f t="shared" si="112"/>
        <v>1588488</v>
      </c>
      <c r="G372" s="126">
        <f t="shared" si="112"/>
        <v>1588488</v>
      </c>
      <c r="H372" s="126">
        <f t="shared" si="112"/>
        <v>766649.09000000008</v>
      </c>
      <c r="I372" s="126">
        <f>SUM(H372/E372)*100</f>
        <v>92.884674159594724</v>
      </c>
      <c r="J372" s="126">
        <f>SUM(H372/G372)*100</f>
        <v>48.262819108485559</v>
      </c>
    </row>
    <row r="373" spans="1:10" ht="15" customHeight="1" x14ac:dyDescent="0.25">
      <c r="A373" s="471" t="s">
        <v>89</v>
      </c>
      <c r="B373" s="472"/>
      <c r="C373" s="473"/>
      <c r="D373" s="375" t="s">
        <v>88</v>
      </c>
      <c r="E373" s="5"/>
      <c r="F373" s="5"/>
      <c r="G373" s="5"/>
      <c r="H373" s="5"/>
      <c r="I373" s="5"/>
      <c r="J373" s="5"/>
    </row>
    <row r="374" spans="1:10" ht="15" customHeight="1" x14ac:dyDescent="0.25">
      <c r="A374" s="76"/>
      <c r="B374" s="324">
        <v>3</v>
      </c>
      <c r="C374" s="325"/>
      <c r="D374" s="84" t="s">
        <v>17</v>
      </c>
      <c r="E374" s="338">
        <f>SUM(E375+E383+E390)</f>
        <v>825377.38000000012</v>
      </c>
      <c r="F374" s="338">
        <f t="shared" ref="F374:H374" si="113">SUM(F375+F383+F390)</f>
        <v>1588488</v>
      </c>
      <c r="G374" s="338">
        <f t="shared" si="113"/>
        <v>1588488</v>
      </c>
      <c r="H374" s="338">
        <f t="shared" si="113"/>
        <v>766649.09000000008</v>
      </c>
      <c r="I374" s="338"/>
      <c r="J374" s="338"/>
    </row>
    <row r="375" spans="1:10" ht="15" customHeight="1" x14ac:dyDescent="0.25">
      <c r="A375" s="42"/>
      <c r="B375" s="376">
        <v>31</v>
      </c>
      <c r="C375" s="377"/>
      <c r="D375" s="90" t="s">
        <v>18</v>
      </c>
      <c r="E375" s="339">
        <f t="shared" ref="E375:H375" si="114">SUM(E376+E378+E380)</f>
        <v>786197.32000000007</v>
      </c>
      <c r="F375" s="339">
        <f t="shared" si="114"/>
        <v>1510444</v>
      </c>
      <c r="G375" s="339">
        <f t="shared" si="114"/>
        <v>1510444</v>
      </c>
      <c r="H375" s="339">
        <f t="shared" si="114"/>
        <v>731528.54</v>
      </c>
      <c r="I375" s="339"/>
      <c r="J375" s="339"/>
    </row>
    <row r="376" spans="1:10" ht="15" customHeight="1" x14ac:dyDescent="0.25">
      <c r="A376" s="93"/>
      <c r="B376" s="326">
        <v>311</v>
      </c>
      <c r="C376" s="328"/>
      <c r="D376" s="95" t="s">
        <v>206</v>
      </c>
      <c r="E376" s="335">
        <f t="shared" ref="E376:H376" si="115">SUM(E377)</f>
        <v>654671.66</v>
      </c>
      <c r="F376" s="335">
        <f t="shared" si="115"/>
        <v>1254165</v>
      </c>
      <c r="G376" s="335">
        <f t="shared" si="115"/>
        <v>1254165</v>
      </c>
      <c r="H376" s="335">
        <f t="shared" si="115"/>
        <v>611990.69999999995</v>
      </c>
      <c r="I376" s="335"/>
      <c r="J376" s="335"/>
    </row>
    <row r="377" spans="1:10" ht="15" customHeight="1" x14ac:dyDescent="0.25">
      <c r="A377" s="499">
        <v>3111</v>
      </c>
      <c r="B377" s="503"/>
      <c r="C377" s="504"/>
      <c r="D377" s="34" t="s">
        <v>207</v>
      </c>
      <c r="E377" s="340">
        <v>654671.66</v>
      </c>
      <c r="F377" s="340">
        <v>1254165</v>
      </c>
      <c r="G377" s="340">
        <v>1254165</v>
      </c>
      <c r="H377" s="340">
        <v>611990.69999999995</v>
      </c>
      <c r="I377" s="340"/>
      <c r="J377" s="340"/>
    </row>
    <row r="378" spans="1:10" ht="15" customHeight="1" x14ac:dyDescent="0.25">
      <c r="A378" s="93"/>
      <c r="B378" s="326">
        <v>312</v>
      </c>
      <c r="C378" s="328"/>
      <c r="D378" s="95" t="s">
        <v>208</v>
      </c>
      <c r="E378" s="335">
        <f t="shared" ref="E378:H378" si="116">SUM(E379)</f>
        <v>23378.03</v>
      </c>
      <c r="F378" s="335">
        <f t="shared" si="116"/>
        <v>54000</v>
      </c>
      <c r="G378" s="335">
        <f t="shared" si="116"/>
        <v>54000</v>
      </c>
      <c r="H378" s="335">
        <f t="shared" si="116"/>
        <v>20032.27</v>
      </c>
      <c r="I378" s="335"/>
      <c r="J378" s="335"/>
    </row>
    <row r="379" spans="1:10" ht="15" customHeight="1" x14ac:dyDescent="0.25">
      <c r="A379" s="499">
        <v>3121</v>
      </c>
      <c r="B379" s="503"/>
      <c r="C379" s="504"/>
      <c r="D379" s="34" t="s">
        <v>208</v>
      </c>
      <c r="E379" s="340">
        <v>23378.03</v>
      </c>
      <c r="F379" s="340">
        <v>54000</v>
      </c>
      <c r="G379" s="340">
        <v>54000</v>
      </c>
      <c r="H379" s="340">
        <v>20032.27</v>
      </c>
      <c r="I379" s="340"/>
      <c r="J379" s="340"/>
    </row>
    <row r="380" spans="1:10" ht="15" customHeight="1" x14ac:dyDescent="0.25">
      <c r="A380" s="93"/>
      <c r="B380" s="326">
        <v>313</v>
      </c>
      <c r="C380" s="328"/>
      <c r="D380" s="95" t="s">
        <v>209</v>
      </c>
      <c r="E380" s="335">
        <f t="shared" ref="E380:H380" si="117">SUM(E381+E382)</f>
        <v>108147.63</v>
      </c>
      <c r="F380" s="335">
        <f t="shared" si="117"/>
        <v>202279</v>
      </c>
      <c r="G380" s="335">
        <f t="shared" si="117"/>
        <v>202279</v>
      </c>
      <c r="H380" s="335">
        <f t="shared" si="117"/>
        <v>99505.57</v>
      </c>
      <c r="I380" s="335"/>
      <c r="J380" s="335"/>
    </row>
    <row r="381" spans="1:10" ht="15" customHeight="1" x14ac:dyDescent="0.25">
      <c r="A381" s="499">
        <v>3132</v>
      </c>
      <c r="B381" s="503"/>
      <c r="C381" s="504"/>
      <c r="D381" s="34" t="s">
        <v>210</v>
      </c>
      <c r="E381" s="340">
        <v>108147.63</v>
      </c>
      <c r="F381" s="340">
        <v>202279</v>
      </c>
      <c r="G381" s="340">
        <v>202279</v>
      </c>
      <c r="H381" s="340">
        <v>99505.57</v>
      </c>
      <c r="I381" s="340"/>
      <c r="J381" s="340"/>
    </row>
    <row r="382" spans="1:10" ht="27" customHeight="1" x14ac:dyDescent="0.25">
      <c r="A382" s="499">
        <v>3133</v>
      </c>
      <c r="B382" s="503"/>
      <c r="C382" s="504"/>
      <c r="D382" s="34" t="s">
        <v>231</v>
      </c>
      <c r="E382" s="340">
        <v>0</v>
      </c>
      <c r="F382" s="340">
        <v>0</v>
      </c>
      <c r="G382" s="340">
        <v>0</v>
      </c>
      <c r="H382" s="340">
        <v>0</v>
      </c>
      <c r="I382" s="340"/>
      <c r="J382" s="340"/>
    </row>
    <row r="383" spans="1:10" ht="15" customHeight="1" x14ac:dyDescent="0.25">
      <c r="A383" s="42"/>
      <c r="B383" s="376">
        <v>32</v>
      </c>
      <c r="C383" s="377"/>
      <c r="D383" s="90" t="s">
        <v>35</v>
      </c>
      <c r="E383" s="339">
        <f t="shared" ref="E383:H383" si="118">SUM(E384+E386+E388)</f>
        <v>39180.06</v>
      </c>
      <c r="F383" s="339">
        <f t="shared" si="118"/>
        <v>78044</v>
      </c>
      <c r="G383" s="339">
        <f t="shared" si="118"/>
        <v>78044</v>
      </c>
      <c r="H383" s="339">
        <f t="shared" si="118"/>
        <v>35120.550000000003</v>
      </c>
      <c r="I383" s="339"/>
      <c r="J383" s="339"/>
    </row>
    <row r="384" spans="1:10" ht="15" customHeight="1" x14ac:dyDescent="0.25">
      <c r="A384" s="93"/>
      <c r="B384" s="326">
        <v>321</v>
      </c>
      <c r="C384" s="328"/>
      <c r="D384" s="95" t="s">
        <v>180</v>
      </c>
      <c r="E384" s="335">
        <f t="shared" ref="E384:H384" si="119">SUM(E385)</f>
        <v>36516.06</v>
      </c>
      <c r="F384" s="335">
        <f t="shared" si="119"/>
        <v>73000</v>
      </c>
      <c r="G384" s="335">
        <f t="shared" si="119"/>
        <v>73000</v>
      </c>
      <c r="H384" s="335">
        <f t="shared" si="119"/>
        <v>32600.55</v>
      </c>
      <c r="I384" s="335"/>
      <c r="J384" s="335"/>
    </row>
    <row r="385" spans="1:10" ht="15" customHeight="1" x14ac:dyDescent="0.25">
      <c r="A385" s="499">
        <v>3212</v>
      </c>
      <c r="B385" s="503"/>
      <c r="C385" s="504"/>
      <c r="D385" s="34" t="s">
        <v>211</v>
      </c>
      <c r="E385" s="340">
        <v>36516.06</v>
      </c>
      <c r="F385" s="340">
        <v>73000</v>
      </c>
      <c r="G385" s="340">
        <v>73000</v>
      </c>
      <c r="H385" s="340">
        <v>32600.55</v>
      </c>
      <c r="I385" s="340"/>
      <c r="J385" s="340"/>
    </row>
    <row r="386" spans="1:10" ht="15" customHeight="1" x14ac:dyDescent="0.25">
      <c r="A386" s="135"/>
      <c r="B386" s="380">
        <v>323</v>
      </c>
      <c r="C386" s="381"/>
      <c r="D386" s="235" t="s">
        <v>188</v>
      </c>
      <c r="E386" s="335">
        <f t="shared" ref="E386:H386" si="120">SUM(E387)</f>
        <v>0</v>
      </c>
      <c r="F386" s="335">
        <f t="shared" si="120"/>
        <v>0</v>
      </c>
      <c r="G386" s="335">
        <f t="shared" si="120"/>
        <v>0</v>
      </c>
      <c r="H386" s="335">
        <f t="shared" si="120"/>
        <v>0</v>
      </c>
      <c r="I386" s="335"/>
      <c r="J386" s="335"/>
    </row>
    <row r="387" spans="1:10" ht="15" customHeight="1" x14ac:dyDescent="0.25">
      <c r="A387" s="284"/>
      <c r="B387" s="372">
        <v>3236</v>
      </c>
      <c r="C387" s="373"/>
      <c r="D387" s="34" t="s">
        <v>191</v>
      </c>
      <c r="E387" s="336">
        <v>0</v>
      </c>
      <c r="F387" s="336">
        <v>0</v>
      </c>
      <c r="G387" s="336">
        <v>0</v>
      </c>
      <c r="H387" s="336">
        <v>0</v>
      </c>
      <c r="I387" s="336"/>
      <c r="J387" s="336"/>
    </row>
    <row r="388" spans="1:10" ht="15" customHeight="1" x14ac:dyDescent="0.25">
      <c r="A388" s="93"/>
      <c r="B388" s="326">
        <v>329</v>
      </c>
      <c r="C388" s="328"/>
      <c r="D388" s="95" t="s">
        <v>56</v>
      </c>
      <c r="E388" s="335">
        <f t="shared" ref="E388:H388" si="121">SUM(E389)</f>
        <v>2664</v>
      </c>
      <c r="F388" s="335">
        <f t="shared" si="121"/>
        <v>5044</v>
      </c>
      <c r="G388" s="335">
        <f t="shared" si="121"/>
        <v>5044</v>
      </c>
      <c r="H388" s="335">
        <f t="shared" si="121"/>
        <v>2520</v>
      </c>
      <c r="I388" s="335"/>
      <c r="J388" s="335"/>
    </row>
    <row r="389" spans="1:10" ht="15" customHeight="1" x14ac:dyDescent="0.25">
      <c r="A389" s="499">
        <v>3295</v>
      </c>
      <c r="B389" s="503"/>
      <c r="C389" s="504"/>
      <c r="D389" s="34" t="s">
        <v>232</v>
      </c>
      <c r="E389" s="340">
        <v>2664</v>
      </c>
      <c r="F389" s="340">
        <v>5044</v>
      </c>
      <c r="G389" s="340">
        <v>5044</v>
      </c>
      <c r="H389" s="340">
        <v>2520</v>
      </c>
      <c r="I389" s="340"/>
      <c r="J389" s="340"/>
    </row>
    <row r="390" spans="1:10" ht="15" customHeight="1" x14ac:dyDescent="0.25">
      <c r="A390" s="93"/>
      <c r="B390" s="326">
        <v>343</v>
      </c>
      <c r="C390" s="328"/>
      <c r="D390" s="329" t="s">
        <v>58</v>
      </c>
      <c r="E390" s="335">
        <f t="shared" ref="E390:H390" si="122">SUM(E391)</f>
        <v>0</v>
      </c>
      <c r="F390" s="335">
        <f t="shared" si="122"/>
        <v>0</v>
      </c>
      <c r="G390" s="335">
        <f t="shared" si="122"/>
        <v>0</v>
      </c>
      <c r="H390" s="335">
        <f t="shared" si="122"/>
        <v>0</v>
      </c>
      <c r="I390" s="335"/>
      <c r="J390" s="335"/>
    </row>
    <row r="391" spans="1:10" ht="15" customHeight="1" x14ac:dyDescent="0.25">
      <c r="A391" s="284"/>
      <c r="B391" s="372">
        <v>3433</v>
      </c>
      <c r="C391" s="373"/>
      <c r="D391" s="34" t="s">
        <v>229</v>
      </c>
      <c r="E391" s="340">
        <v>0</v>
      </c>
      <c r="F391" s="340">
        <v>0</v>
      </c>
      <c r="G391" s="340">
        <v>0</v>
      </c>
      <c r="H391" s="340">
        <v>0</v>
      </c>
      <c r="I391" s="340"/>
      <c r="J391" s="340"/>
    </row>
    <row r="392" spans="1:10" ht="15" customHeight="1" x14ac:dyDescent="0.25">
      <c r="A392" s="64" t="s">
        <v>176</v>
      </c>
      <c r="B392" s="320"/>
      <c r="C392" s="321"/>
      <c r="D392" s="67" t="s">
        <v>177</v>
      </c>
      <c r="E392" s="126">
        <f t="shared" ref="E392:H392" si="123">SUM(E395+E425)</f>
        <v>6112.16</v>
      </c>
      <c r="F392" s="126">
        <f t="shared" si="123"/>
        <v>11000</v>
      </c>
      <c r="G392" s="126">
        <f t="shared" si="123"/>
        <v>11000</v>
      </c>
      <c r="H392" s="126">
        <f t="shared" si="123"/>
        <v>13045.92</v>
      </c>
      <c r="I392" s="126">
        <f>SUM(H392/E392)*100</f>
        <v>213.4420564906678</v>
      </c>
      <c r="J392" s="126">
        <f>SUM(H392/G392)*100</f>
        <v>118.59927272727273</v>
      </c>
    </row>
    <row r="393" spans="1:10" ht="15" customHeight="1" x14ac:dyDescent="0.25">
      <c r="A393" s="471" t="s">
        <v>89</v>
      </c>
      <c r="B393" s="472"/>
      <c r="C393" s="473"/>
      <c r="D393" s="375" t="s">
        <v>88</v>
      </c>
      <c r="E393" s="5"/>
      <c r="F393" s="5"/>
      <c r="G393" s="5"/>
      <c r="H393" s="5"/>
      <c r="I393" s="5"/>
      <c r="J393" s="5"/>
    </row>
    <row r="394" spans="1:10" ht="15" customHeight="1" x14ac:dyDescent="0.25">
      <c r="A394" s="76"/>
      <c r="B394" s="324">
        <v>3</v>
      </c>
      <c r="C394" s="325"/>
      <c r="D394" s="84" t="s">
        <v>17</v>
      </c>
      <c r="E394" s="338">
        <f>SUM(E395)</f>
        <v>6112.16</v>
      </c>
      <c r="F394" s="338">
        <f t="shared" ref="F394:H394" si="124">SUM(F395)</f>
        <v>11000</v>
      </c>
      <c r="G394" s="338">
        <f t="shared" si="124"/>
        <v>11000</v>
      </c>
      <c r="H394" s="338">
        <f t="shared" si="124"/>
        <v>13045.92</v>
      </c>
      <c r="I394" s="338"/>
      <c r="J394" s="338"/>
    </row>
    <row r="395" spans="1:10" ht="15" customHeight="1" x14ac:dyDescent="0.25">
      <c r="A395" s="42"/>
      <c r="B395" s="376">
        <v>32</v>
      </c>
      <c r="C395" s="377"/>
      <c r="D395" s="90" t="s">
        <v>35</v>
      </c>
      <c r="E395" s="339">
        <f>SUM(E396)</f>
        <v>6112.16</v>
      </c>
      <c r="F395" s="339">
        <f>SUM(F397+F399+F401)</f>
        <v>11000</v>
      </c>
      <c r="G395" s="339">
        <f>SUM(G397+G399+G401)</f>
        <v>11000</v>
      </c>
      <c r="H395" s="339">
        <f>SUM(H397+H399+H401)</f>
        <v>13045.92</v>
      </c>
      <c r="I395" s="339"/>
      <c r="J395" s="339"/>
    </row>
    <row r="396" spans="1:10" ht="15" customHeight="1" x14ac:dyDescent="0.25">
      <c r="A396" s="135"/>
      <c r="B396" s="380">
        <v>323</v>
      </c>
      <c r="C396" s="381"/>
      <c r="D396" s="235" t="s">
        <v>188</v>
      </c>
      <c r="E396" s="347">
        <f>SUM(E397)</f>
        <v>6112.16</v>
      </c>
      <c r="F396" s="347">
        <v>0</v>
      </c>
      <c r="G396" s="347">
        <v>0</v>
      </c>
      <c r="H396" s="347">
        <v>0</v>
      </c>
      <c r="I396" s="347"/>
      <c r="J396" s="347"/>
    </row>
    <row r="397" spans="1:10" ht="15" customHeight="1" x14ac:dyDescent="0.25">
      <c r="A397" s="284"/>
      <c r="B397" s="372">
        <v>3231</v>
      </c>
      <c r="C397" s="373"/>
      <c r="D397" s="310" t="s">
        <v>233</v>
      </c>
      <c r="E397" s="336">
        <v>6112.16</v>
      </c>
      <c r="F397" s="336">
        <v>11000</v>
      </c>
      <c r="G397" s="336">
        <v>11000</v>
      </c>
      <c r="H397" s="336">
        <v>13045.92</v>
      </c>
      <c r="I397" s="336"/>
      <c r="J397" s="336"/>
    </row>
    <row r="398" spans="1:10" ht="15" customHeight="1" x14ac:dyDescent="0.25">
      <c r="A398" s="64" t="s">
        <v>98</v>
      </c>
      <c r="B398" s="320"/>
      <c r="C398" s="321"/>
      <c r="D398" s="67" t="s">
        <v>108</v>
      </c>
      <c r="E398" s="126">
        <f t="shared" ref="E398:H398" si="125">SUM(E400+E429)</f>
        <v>42270.5</v>
      </c>
      <c r="F398" s="126">
        <f t="shared" si="125"/>
        <v>83500</v>
      </c>
      <c r="G398" s="126">
        <f t="shared" si="125"/>
        <v>83500</v>
      </c>
      <c r="H398" s="126">
        <f t="shared" si="125"/>
        <v>41239.379999999997</v>
      </c>
      <c r="I398" s="126">
        <f>SUM(H398/E398)*100</f>
        <v>97.560662873635266</v>
      </c>
      <c r="J398" s="126">
        <f>SUM(H398/G398)*100</f>
        <v>49.38847904191617</v>
      </c>
    </row>
    <row r="399" spans="1:10" ht="15" customHeight="1" x14ac:dyDescent="0.25">
      <c r="A399" s="113" t="s">
        <v>90</v>
      </c>
      <c r="B399" s="369"/>
      <c r="C399" s="370"/>
      <c r="D399" s="112" t="s">
        <v>91</v>
      </c>
      <c r="E399" s="5"/>
      <c r="F399" s="5"/>
      <c r="G399" s="5"/>
      <c r="H399" s="5"/>
      <c r="I399" s="5"/>
      <c r="J399" s="5"/>
    </row>
    <row r="400" spans="1:10" ht="15" customHeight="1" x14ac:dyDescent="0.25">
      <c r="A400" s="81"/>
      <c r="B400" s="324">
        <v>3</v>
      </c>
      <c r="C400" s="325"/>
      <c r="D400" s="392" t="s">
        <v>17</v>
      </c>
      <c r="E400" s="338">
        <f t="shared" ref="E400:H400" si="126">SUM(E401+E424)</f>
        <v>0</v>
      </c>
      <c r="F400" s="338">
        <f t="shared" si="126"/>
        <v>0</v>
      </c>
      <c r="G400" s="338">
        <f t="shared" si="126"/>
        <v>0</v>
      </c>
      <c r="H400" s="338">
        <f t="shared" si="126"/>
        <v>0</v>
      </c>
      <c r="I400" s="338"/>
      <c r="J400" s="338"/>
    </row>
    <row r="401" spans="1:10" ht="15" customHeight="1" x14ac:dyDescent="0.25">
      <c r="A401" s="50"/>
      <c r="B401" s="376">
        <v>32</v>
      </c>
      <c r="C401" s="377"/>
      <c r="D401" s="52" t="s">
        <v>35</v>
      </c>
      <c r="E401" s="339">
        <f t="shared" ref="E401:H401" si="127">SUM(E402+E405+E412+E422)</f>
        <v>0</v>
      </c>
      <c r="F401" s="339">
        <f t="shared" si="127"/>
        <v>0</v>
      </c>
      <c r="G401" s="339">
        <f t="shared" si="127"/>
        <v>0</v>
      </c>
      <c r="H401" s="339">
        <f t="shared" si="127"/>
        <v>0</v>
      </c>
      <c r="I401" s="339"/>
      <c r="J401" s="339"/>
    </row>
    <row r="402" spans="1:10" ht="15" customHeight="1" x14ac:dyDescent="0.25">
      <c r="A402" s="222"/>
      <c r="B402" s="326">
        <v>321</v>
      </c>
      <c r="C402" s="328"/>
      <c r="D402" s="389" t="s">
        <v>180</v>
      </c>
      <c r="E402" s="335">
        <f t="shared" ref="E402:H402" si="128">SUM(E403+E404)</f>
        <v>0</v>
      </c>
      <c r="F402" s="335">
        <f t="shared" si="128"/>
        <v>0</v>
      </c>
      <c r="G402" s="335">
        <f t="shared" si="128"/>
        <v>0</v>
      </c>
      <c r="H402" s="335">
        <f t="shared" si="128"/>
        <v>0</v>
      </c>
      <c r="I402" s="335"/>
      <c r="J402" s="335"/>
    </row>
    <row r="403" spans="1:10" ht="15" customHeight="1" x14ac:dyDescent="0.25">
      <c r="A403" s="499">
        <v>3212</v>
      </c>
      <c r="B403" s="503"/>
      <c r="C403" s="504"/>
      <c r="D403" s="310" t="s">
        <v>181</v>
      </c>
      <c r="E403" s="336">
        <v>0</v>
      </c>
      <c r="F403" s="336">
        <v>0</v>
      </c>
      <c r="G403" s="336">
        <v>0</v>
      </c>
      <c r="H403" s="336">
        <v>0</v>
      </c>
      <c r="I403" s="336"/>
      <c r="J403" s="336"/>
    </row>
    <row r="404" spans="1:10" ht="15" customHeight="1" x14ac:dyDescent="0.25">
      <c r="A404" s="499">
        <v>3213</v>
      </c>
      <c r="B404" s="503"/>
      <c r="C404" s="504"/>
      <c r="D404" s="310" t="s">
        <v>182</v>
      </c>
      <c r="E404" s="336">
        <v>0</v>
      </c>
      <c r="F404" s="336">
        <v>0</v>
      </c>
      <c r="G404" s="336">
        <v>0</v>
      </c>
      <c r="H404" s="336">
        <v>0</v>
      </c>
      <c r="I404" s="336"/>
      <c r="J404" s="336"/>
    </row>
    <row r="405" spans="1:10" ht="15" customHeight="1" x14ac:dyDescent="0.25">
      <c r="A405" s="93"/>
      <c r="B405" s="326">
        <v>322</v>
      </c>
      <c r="C405" s="327"/>
      <c r="D405" s="389" t="s">
        <v>184</v>
      </c>
      <c r="E405" s="335">
        <f t="shared" ref="E405:H405" si="129">SUM(E406+E407+E408+E410+E411)</f>
        <v>0</v>
      </c>
      <c r="F405" s="335">
        <f t="shared" si="129"/>
        <v>0</v>
      </c>
      <c r="G405" s="335">
        <f t="shared" si="129"/>
        <v>0</v>
      </c>
      <c r="H405" s="335">
        <f t="shared" si="129"/>
        <v>0</v>
      </c>
      <c r="I405" s="335"/>
      <c r="J405" s="335"/>
    </row>
    <row r="406" spans="1:10" ht="15" customHeight="1" x14ac:dyDescent="0.25">
      <c r="A406" s="499">
        <v>3221</v>
      </c>
      <c r="B406" s="503"/>
      <c r="C406" s="504"/>
      <c r="D406" s="304" t="s">
        <v>237</v>
      </c>
      <c r="E406" s="340">
        <v>0</v>
      </c>
      <c r="F406" s="340">
        <v>0</v>
      </c>
      <c r="G406" s="340">
        <v>0</v>
      </c>
      <c r="H406" s="340">
        <v>0</v>
      </c>
      <c r="I406" s="340"/>
      <c r="J406" s="340"/>
    </row>
    <row r="407" spans="1:10" ht="15" customHeight="1" x14ac:dyDescent="0.25">
      <c r="A407" s="499">
        <v>3222</v>
      </c>
      <c r="B407" s="503"/>
      <c r="C407" s="504"/>
      <c r="D407" s="394" t="s">
        <v>223</v>
      </c>
      <c r="E407" s="340">
        <v>0</v>
      </c>
      <c r="F407" s="340">
        <v>0</v>
      </c>
      <c r="G407" s="340">
        <v>0</v>
      </c>
      <c r="H407" s="340">
        <v>0</v>
      </c>
      <c r="I407" s="340"/>
      <c r="J407" s="340"/>
    </row>
    <row r="408" spans="1:10" ht="15" customHeight="1" x14ac:dyDescent="0.25">
      <c r="A408" s="499">
        <v>3223</v>
      </c>
      <c r="B408" s="503"/>
      <c r="C408" s="504"/>
      <c r="D408" s="394" t="s">
        <v>55</v>
      </c>
      <c r="E408" s="340">
        <v>0</v>
      </c>
      <c r="F408" s="340">
        <v>0</v>
      </c>
      <c r="G408" s="340">
        <v>0</v>
      </c>
      <c r="H408" s="340">
        <v>0</v>
      </c>
      <c r="I408" s="340"/>
      <c r="J408" s="340"/>
    </row>
    <row r="409" spans="1:10" ht="15" customHeight="1" x14ac:dyDescent="0.25">
      <c r="A409" s="284"/>
      <c r="B409" s="372">
        <v>3224</v>
      </c>
      <c r="C409" s="373"/>
      <c r="D409" s="394" t="s">
        <v>234</v>
      </c>
      <c r="E409" s="340">
        <v>0</v>
      </c>
      <c r="F409" s="340">
        <v>0</v>
      </c>
      <c r="G409" s="340">
        <v>0</v>
      </c>
      <c r="H409" s="340">
        <v>0</v>
      </c>
      <c r="I409" s="340"/>
      <c r="J409" s="340"/>
    </row>
    <row r="410" spans="1:10" ht="15" customHeight="1" x14ac:dyDescent="0.25">
      <c r="A410" s="499">
        <v>3226</v>
      </c>
      <c r="B410" s="503"/>
      <c r="C410" s="504"/>
      <c r="D410" s="394" t="s">
        <v>186</v>
      </c>
      <c r="E410" s="340">
        <v>0</v>
      </c>
      <c r="F410" s="340">
        <v>0</v>
      </c>
      <c r="G410" s="340">
        <v>0</v>
      </c>
      <c r="H410" s="340">
        <v>0</v>
      </c>
      <c r="I410" s="340"/>
      <c r="J410" s="340"/>
    </row>
    <row r="411" spans="1:10" ht="15" customHeight="1" x14ac:dyDescent="0.25">
      <c r="A411" s="499">
        <v>3227</v>
      </c>
      <c r="B411" s="503"/>
      <c r="C411" s="504"/>
      <c r="D411" s="34" t="s">
        <v>187</v>
      </c>
      <c r="E411" s="340">
        <v>0</v>
      </c>
      <c r="F411" s="340">
        <v>0</v>
      </c>
      <c r="G411" s="340">
        <v>0</v>
      </c>
      <c r="H411" s="340">
        <v>0</v>
      </c>
      <c r="I411" s="340"/>
      <c r="J411" s="340"/>
    </row>
    <row r="412" spans="1:10" ht="15" customHeight="1" x14ac:dyDescent="0.25">
      <c r="A412" s="93"/>
      <c r="B412" s="326">
        <v>323</v>
      </c>
      <c r="C412" s="327"/>
      <c r="D412" s="389" t="s">
        <v>188</v>
      </c>
      <c r="E412" s="347">
        <f t="shared" ref="E412:G412" si="130">SUM(E413:E421)</f>
        <v>0</v>
      </c>
      <c r="F412" s="347">
        <f t="shared" si="130"/>
        <v>0</v>
      </c>
      <c r="G412" s="347">
        <f t="shared" si="130"/>
        <v>0</v>
      </c>
      <c r="H412" s="347">
        <f t="shared" ref="H412" si="131">SUM(H413:H421)</f>
        <v>0</v>
      </c>
      <c r="I412" s="347"/>
      <c r="J412" s="347"/>
    </row>
    <row r="413" spans="1:10" ht="15" customHeight="1" x14ac:dyDescent="0.25">
      <c r="A413" s="499">
        <v>3231</v>
      </c>
      <c r="B413" s="503"/>
      <c r="C413" s="504"/>
      <c r="D413" s="310" t="s">
        <v>257</v>
      </c>
      <c r="E413" s="340">
        <v>0</v>
      </c>
      <c r="F413" s="340">
        <v>0</v>
      </c>
      <c r="G413" s="340">
        <v>0</v>
      </c>
      <c r="H413" s="340">
        <v>0</v>
      </c>
      <c r="I413" s="340"/>
      <c r="J413" s="340"/>
    </row>
    <row r="414" spans="1:10" ht="15" customHeight="1" x14ac:dyDescent="0.25">
      <c r="A414" s="499">
        <v>3232</v>
      </c>
      <c r="B414" s="503"/>
      <c r="C414" s="504"/>
      <c r="D414" s="310" t="s">
        <v>199</v>
      </c>
      <c r="E414" s="340">
        <v>0</v>
      </c>
      <c r="F414" s="340">
        <v>0</v>
      </c>
      <c r="G414" s="340">
        <v>0</v>
      </c>
      <c r="H414" s="340">
        <v>0</v>
      </c>
      <c r="I414" s="340"/>
      <c r="J414" s="340"/>
    </row>
    <row r="415" spans="1:10" ht="15" customHeight="1" x14ac:dyDescent="0.25">
      <c r="A415" s="499">
        <v>3233</v>
      </c>
      <c r="B415" s="503"/>
      <c r="C415" s="504"/>
      <c r="D415" s="310" t="s">
        <v>189</v>
      </c>
      <c r="E415" s="340">
        <v>0</v>
      </c>
      <c r="F415" s="340">
        <v>0</v>
      </c>
      <c r="G415" s="340">
        <v>0</v>
      </c>
      <c r="H415" s="340">
        <v>0</v>
      </c>
      <c r="I415" s="340"/>
      <c r="J415" s="340"/>
    </row>
    <row r="416" spans="1:10" ht="15" customHeight="1" x14ac:dyDescent="0.25">
      <c r="A416" s="499">
        <v>3234</v>
      </c>
      <c r="B416" s="503"/>
      <c r="C416" s="504"/>
      <c r="D416" s="310" t="s">
        <v>190</v>
      </c>
      <c r="E416" s="340">
        <v>0</v>
      </c>
      <c r="F416" s="340">
        <v>0</v>
      </c>
      <c r="G416" s="340">
        <v>0</v>
      </c>
      <c r="H416" s="340">
        <v>0</v>
      </c>
      <c r="I416" s="340"/>
      <c r="J416" s="340"/>
    </row>
    <row r="417" spans="1:10" ht="15" customHeight="1" x14ac:dyDescent="0.25">
      <c r="A417" s="499">
        <v>3235</v>
      </c>
      <c r="B417" s="503"/>
      <c r="C417" s="504"/>
      <c r="D417" s="310" t="s">
        <v>224</v>
      </c>
      <c r="E417" s="340">
        <v>0</v>
      </c>
      <c r="F417" s="340">
        <v>0</v>
      </c>
      <c r="G417" s="340">
        <v>0</v>
      </c>
      <c r="H417" s="340">
        <v>0</v>
      </c>
      <c r="I417" s="340"/>
      <c r="J417" s="340"/>
    </row>
    <row r="418" spans="1:10" ht="15" customHeight="1" x14ac:dyDescent="0.25">
      <c r="A418" s="499">
        <v>3236</v>
      </c>
      <c r="B418" s="503"/>
      <c r="C418" s="504"/>
      <c r="D418" s="310" t="s">
        <v>191</v>
      </c>
      <c r="E418" s="340">
        <v>0</v>
      </c>
      <c r="F418" s="340">
        <v>0</v>
      </c>
      <c r="G418" s="340">
        <v>0</v>
      </c>
      <c r="H418" s="340">
        <v>0</v>
      </c>
      <c r="I418" s="340"/>
      <c r="J418" s="340"/>
    </row>
    <row r="419" spans="1:10" ht="15" customHeight="1" x14ac:dyDescent="0.25">
      <c r="A419" s="499">
        <v>3237</v>
      </c>
      <c r="B419" s="503"/>
      <c r="C419" s="504"/>
      <c r="D419" s="310" t="s">
        <v>192</v>
      </c>
      <c r="E419" s="340">
        <v>0</v>
      </c>
      <c r="F419" s="340">
        <v>0</v>
      </c>
      <c r="G419" s="340">
        <v>0</v>
      </c>
      <c r="H419" s="340">
        <v>0</v>
      </c>
      <c r="I419" s="340"/>
      <c r="J419" s="340"/>
    </row>
    <row r="420" spans="1:10" ht="15" customHeight="1" x14ac:dyDescent="0.25">
      <c r="A420" s="499">
        <v>3238</v>
      </c>
      <c r="B420" s="503"/>
      <c r="C420" s="504"/>
      <c r="D420" s="310" t="s">
        <v>193</v>
      </c>
      <c r="E420" s="340">
        <v>0</v>
      </c>
      <c r="F420" s="340">
        <v>0</v>
      </c>
      <c r="G420" s="340">
        <v>0</v>
      </c>
      <c r="H420" s="340">
        <v>0</v>
      </c>
      <c r="I420" s="340"/>
      <c r="J420" s="340"/>
    </row>
    <row r="421" spans="1:10" ht="15" customHeight="1" x14ac:dyDescent="0.25">
      <c r="A421" s="499">
        <v>3239</v>
      </c>
      <c r="B421" s="503"/>
      <c r="C421" s="504"/>
      <c r="D421" s="310" t="s">
        <v>194</v>
      </c>
      <c r="E421" s="340">
        <v>0</v>
      </c>
      <c r="F421" s="340">
        <v>0</v>
      </c>
      <c r="G421" s="340">
        <v>0</v>
      </c>
      <c r="H421" s="340">
        <v>0</v>
      </c>
      <c r="I421" s="340"/>
      <c r="J421" s="340"/>
    </row>
    <row r="422" spans="1:10" ht="15" customHeight="1" x14ac:dyDescent="0.25">
      <c r="A422" s="93"/>
      <c r="B422" s="326">
        <v>329</v>
      </c>
      <c r="C422" s="328"/>
      <c r="D422" s="95" t="s">
        <v>56</v>
      </c>
      <c r="E422" s="347">
        <f t="shared" ref="E422:H422" si="132">SUM(E423)</f>
        <v>0</v>
      </c>
      <c r="F422" s="347">
        <f t="shared" si="132"/>
        <v>0</v>
      </c>
      <c r="G422" s="347">
        <f t="shared" si="132"/>
        <v>0</v>
      </c>
      <c r="H422" s="347">
        <f t="shared" si="132"/>
        <v>0</v>
      </c>
      <c r="I422" s="347"/>
      <c r="J422" s="347"/>
    </row>
    <row r="423" spans="1:10" ht="15" customHeight="1" x14ac:dyDescent="0.25">
      <c r="A423" s="29"/>
      <c r="B423" s="372">
        <v>3299</v>
      </c>
      <c r="C423" s="366"/>
      <c r="D423" s="34" t="s">
        <v>56</v>
      </c>
      <c r="E423" s="340">
        <v>0</v>
      </c>
      <c r="F423" s="340">
        <v>0</v>
      </c>
      <c r="G423" s="340">
        <v>0</v>
      </c>
      <c r="H423" s="340">
        <v>0</v>
      </c>
      <c r="I423" s="340"/>
      <c r="J423" s="340"/>
    </row>
    <row r="424" spans="1:10" ht="15" customHeight="1" x14ac:dyDescent="0.25">
      <c r="A424" s="42"/>
      <c r="B424" s="278">
        <v>34</v>
      </c>
      <c r="C424" s="379"/>
      <c r="D424" s="315" t="s">
        <v>74</v>
      </c>
      <c r="E424" s="342">
        <f t="shared" ref="E424:H424" si="133">SUM(E425)</f>
        <v>0</v>
      </c>
      <c r="F424" s="342">
        <f t="shared" si="133"/>
        <v>0</v>
      </c>
      <c r="G424" s="342">
        <f t="shared" si="133"/>
        <v>0</v>
      </c>
      <c r="H424" s="342">
        <f t="shared" si="133"/>
        <v>0</v>
      </c>
      <c r="I424" s="342"/>
      <c r="J424" s="342"/>
    </row>
    <row r="425" spans="1:10" ht="15" customHeight="1" x14ac:dyDescent="0.25">
      <c r="A425" s="93"/>
      <c r="B425" s="380">
        <v>343</v>
      </c>
      <c r="C425" s="327"/>
      <c r="D425" s="329" t="s">
        <v>58</v>
      </c>
      <c r="E425" s="347">
        <f t="shared" ref="E425:H425" si="134">SUM(E426+E427)</f>
        <v>0</v>
      </c>
      <c r="F425" s="347">
        <f t="shared" si="134"/>
        <v>0</v>
      </c>
      <c r="G425" s="347">
        <f t="shared" si="134"/>
        <v>0</v>
      </c>
      <c r="H425" s="347">
        <f t="shared" si="134"/>
        <v>0</v>
      </c>
      <c r="I425" s="347"/>
      <c r="J425" s="347"/>
    </row>
    <row r="426" spans="1:10" ht="15" customHeight="1" x14ac:dyDescent="0.25">
      <c r="A426" s="29"/>
      <c r="B426" s="372"/>
      <c r="C426" s="366">
        <v>3431</v>
      </c>
      <c r="D426" s="34" t="s">
        <v>228</v>
      </c>
      <c r="E426" s="340">
        <v>0</v>
      </c>
      <c r="F426" s="340">
        <v>0</v>
      </c>
      <c r="G426" s="340">
        <v>0</v>
      </c>
      <c r="H426" s="340">
        <v>0</v>
      </c>
      <c r="I426" s="340"/>
      <c r="J426" s="340"/>
    </row>
    <row r="427" spans="1:10" ht="15" customHeight="1" x14ac:dyDescent="0.25">
      <c r="A427" s="29"/>
      <c r="B427" s="372"/>
      <c r="C427" s="366">
        <v>3432</v>
      </c>
      <c r="D427" s="34" t="s">
        <v>229</v>
      </c>
      <c r="E427" s="340">
        <v>0</v>
      </c>
      <c r="F427" s="340">
        <v>0</v>
      </c>
      <c r="G427" s="340">
        <v>0</v>
      </c>
      <c r="H427" s="340">
        <v>0</v>
      </c>
      <c r="I427" s="340"/>
      <c r="J427" s="340"/>
    </row>
    <row r="428" spans="1:10" ht="15" customHeight="1" x14ac:dyDescent="0.25">
      <c r="A428" s="471" t="s">
        <v>92</v>
      </c>
      <c r="B428" s="472"/>
      <c r="C428" s="473"/>
      <c r="D428" s="142" t="s">
        <v>88</v>
      </c>
      <c r="E428" s="340"/>
      <c r="F428" s="340"/>
      <c r="G428" s="340"/>
      <c r="H428" s="340"/>
      <c r="I428" s="340"/>
      <c r="J428" s="340"/>
    </row>
    <row r="429" spans="1:10" ht="15" customHeight="1" x14ac:dyDescent="0.25">
      <c r="A429" s="81"/>
      <c r="B429" s="324">
        <v>3</v>
      </c>
      <c r="C429" s="325"/>
      <c r="D429" s="392" t="s">
        <v>17</v>
      </c>
      <c r="E429" s="338">
        <f t="shared" ref="E429:H431" si="135">SUM(E430)</f>
        <v>42270.5</v>
      </c>
      <c r="F429" s="338">
        <f t="shared" si="135"/>
        <v>83500</v>
      </c>
      <c r="G429" s="338">
        <f t="shared" si="135"/>
        <v>83500</v>
      </c>
      <c r="H429" s="338">
        <f t="shared" si="135"/>
        <v>41239.379999999997</v>
      </c>
      <c r="I429" s="338"/>
      <c r="J429" s="338"/>
    </row>
    <row r="430" spans="1:10" ht="15" customHeight="1" x14ac:dyDescent="0.25">
      <c r="A430" s="50"/>
      <c r="B430" s="376">
        <v>32</v>
      </c>
      <c r="C430" s="377"/>
      <c r="D430" s="52" t="s">
        <v>35</v>
      </c>
      <c r="E430" s="339">
        <f t="shared" si="135"/>
        <v>42270.5</v>
      </c>
      <c r="F430" s="339">
        <f t="shared" si="135"/>
        <v>83500</v>
      </c>
      <c r="G430" s="339">
        <f t="shared" si="135"/>
        <v>83500</v>
      </c>
      <c r="H430" s="339">
        <f t="shared" si="135"/>
        <v>41239.379999999997</v>
      </c>
      <c r="I430" s="339"/>
      <c r="J430" s="339"/>
    </row>
    <row r="431" spans="1:10" ht="15" customHeight="1" x14ac:dyDescent="0.25">
      <c r="A431" s="93"/>
      <c r="B431" s="326">
        <v>322</v>
      </c>
      <c r="C431" s="327"/>
      <c r="D431" s="389" t="s">
        <v>184</v>
      </c>
      <c r="E431" s="335">
        <f t="shared" si="135"/>
        <v>42270.5</v>
      </c>
      <c r="F431" s="335">
        <f t="shared" si="135"/>
        <v>83500</v>
      </c>
      <c r="G431" s="335">
        <f t="shared" si="135"/>
        <v>83500</v>
      </c>
      <c r="H431" s="335">
        <f t="shared" si="135"/>
        <v>41239.379999999997</v>
      </c>
      <c r="I431" s="335"/>
      <c r="J431" s="335"/>
    </row>
    <row r="432" spans="1:10" ht="15" customHeight="1" x14ac:dyDescent="0.25">
      <c r="A432" s="499">
        <v>3222</v>
      </c>
      <c r="B432" s="503"/>
      <c r="C432" s="504"/>
      <c r="D432" s="394" t="s">
        <v>223</v>
      </c>
      <c r="E432" s="340">
        <v>42270.5</v>
      </c>
      <c r="F432" s="340">
        <v>83500</v>
      </c>
      <c r="G432" s="340">
        <v>83500</v>
      </c>
      <c r="H432" s="340">
        <v>41239.379999999997</v>
      </c>
      <c r="I432" s="340"/>
      <c r="J432" s="340"/>
    </row>
    <row r="433" spans="1:10" ht="15" customHeight="1" x14ac:dyDescent="0.25">
      <c r="A433" s="189" t="s">
        <v>135</v>
      </c>
      <c r="B433" s="190"/>
      <c r="C433" s="368"/>
      <c r="D433" s="192" t="s">
        <v>137</v>
      </c>
      <c r="E433" s="145">
        <f t="shared" ref="E433:H433" si="136">SUM(E435+E449)</f>
        <v>17292.62</v>
      </c>
      <c r="F433" s="145">
        <f t="shared" si="136"/>
        <v>51985</v>
      </c>
      <c r="G433" s="145">
        <f t="shared" si="136"/>
        <v>51985</v>
      </c>
      <c r="H433" s="145">
        <f t="shared" si="136"/>
        <v>20443.489999999998</v>
      </c>
      <c r="I433" s="145">
        <f>SUM(H433/E433)*100</f>
        <v>118.22089423118069</v>
      </c>
      <c r="J433" s="145">
        <f>SUM(H433/G433)*100</f>
        <v>39.325747811868808</v>
      </c>
    </row>
    <row r="434" spans="1:10" ht="15" customHeight="1" x14ac:dyDescent="0.25">
      <c r="A434" s="113" t="s">
        <v>92</v>
      </c>
      <c r="B434" s="187"/>
      <c r="C434" s="370"/>
      <c r="D434" s="188" t="s">
        <v>88</v>
      </c>
      <c r="E434" s="340"/>
      <c r="F434" s="340"/>
      <c r="G434" s="340"/>
      <c r="H434" s="340"/>
      <c r="I434" s="340"/>
      <c r="J434" s="340"/>
    </row>
    <row r="435" spans="1:10" ht="15" customHeight="1" x14ac:dyDescent="0.25">
      <c r="A435" s="76"/>
      <c r="B435" s="324">
        <v>3</v>
      </c>
      <c r="C435" s="322"/>
      <c r="D435" s="84" t="s">
        <v>17</v>
      </c>
      <c r="E435" s="341">
        <f t="shared" ref="E435:H435" si="137">SUM(E436+E443)</f>
        <v>16023.48</v>
      </c>
      <c r="F435" s="341">
        <f t="shared" si="137"/>
        <v>36360</v>
      </c>
      <c r="G435" s="341">
        <f t="shared" si="137"/>
        <v>36360</v>
      </c>
      <c r="H435" s="341">
        <f t="shared" si="137"/>
        <v>16549.669999999998</v>
      </c>
      <c r="I435" s="341"/>
      <c r="J435" s="341"/>
    </row>
    <row r="436" spans="1:10" ht="15" customHeight="1" x14ac:dyDescent="0.25">
      <c r="A436" s="158"/>
      <c r="B436" s="159">
        <v>31</v>
      </c>
      <c r="C436" s="193"/>
      <c r="D436" s="194" t="s">
        <v>18</v>
      </c>
      <c r="E436" s="195">
        <f t="shared" ref="E436:H436" si="138">SUM(E437+E439+E441)</f>
        <v>14821.63</v>
      </c>
      <c r="F436" s="195">
        <f t="shared" si="138"/>
        <v>33930</v>
      </c>
      <c r="G436" s="195">
        <f t="shared" si="138"/>
        <v>33930</v>
      </c>
      <c r="H436" s="195">
        <f t="shared" si="138"/>
        <v>15471.96</v>
      </c>
      <c r="I436" s="195"/>
      <c r="J436" s="195"/>
    </row>
    <row r="437" spans="1:10" ht="15" customHeight="1" x14ac:dyDescent="0.25">
      <c r="A437" s="227"/>
      <c r="B437" s="228">
        <v>311</v>
      </c>
      <c r="C437" s="371"/>
      <c r="D437" s="241" t="s">
        <v>206</v>
      </c>
      <c r="E437" s="349">
        <f t="shared" ref="E437:H437" si="139">SUM(E438)</f>
        <v>14421.63</v>
      </c>
      <c r="F437" s="349">
        <f t="shared" si="139"/>
        <v>28600</v>
      </c>
      <c r="G437" s="349">
        <f t="shared" si="139"/>
        <v>28600</v>
      </c>
      <c r="H437" s="349">
        <f t="shared" si="139"/>
        <v>12937.31</v>
      </c>
      <c r="I437" s="349"/>
      <c r="J437" s="349"/>
    </row>
    <row r="438" spans="1:10" ht="15" customHeight="1" x14ac:dyDescent="0.25">
      <c r="A438" s="499">
        <v>3111</v>
      </c>
      <c r="B438" s="503"/>
      <c r="C438" s="504"/>
      <c r="D438" s="34" t="s">
        <v>207</v>
      </c>
      <c r="E438" s="340">
        <v>14421.63</v>
      </c>
      <c r="F438" s="340">
        <v>28600</v>
      </c>
      <c r="G438" s="340">
        <v>28600</v>
      </c>
      <c r="H438" s="340">
        <v>12937.31</v>
      </c>
      <c r="I438" s="340"/>
      <c r="J438" s="340"/>
    </row>
    <row r="439" spans="1:10" ht="15" customHeight="1" x14ac:dyDescent="0.25">
      <c r="A439" s="227"/>
      <c r="B439" s="228">
        <v>312</v>
      </c>
      <c r="C439" s="371"/>
      <c r="D439" s="241" t="s">
        <v>208</v>
      </c>
      <c r="E439" s="349">
        <f t="shared" ref="E439:H439" si="140">SUM(E440)</f>
        <v>400</v>
      </c>
      <c r="F439" s="349">
        <f t="shared" si="140"/>
        <v>700</v>
      </c>
      <c r="G439" s="349">
        <f t="shared" si="140"/>
        <v>700</v>
      </c>
      <c r="H439" s="349">
        <f t="shared" si="140"/>
        <v>400</v>
      </c>
      <c r="I439" s="349"/>
      <c r="J439" s="349"/>
    </row>
    <row r="440" spans="1:10" ht="15" customHeight="1" x14ac:dyDescent="0.25">
      <c r="A440" s="499">
        <v>3121</v>
      </c>
      <c r="B440" s="503"/>
      <c r="C440" s="504"/>
      <c r="D440" s="34" t="s">
        <v>208</v>
      </c>
      <c r="E440" s="340">
        <v>400</v>
      </c>
      <c r="F440" s="340">
        <v>700</v>
      </c>
      <c r="G440" s="340">
        <v>700</v>
      </c>
      <c r="H440" s="340">
        <v>400</v>
      </c>
      <c r="I440" s="340"/>
      <c r="J440" s="340"/>
    </row>
    <row r="441" spans="1:10" ht="15" customHeight="1" x14ac:dyDescent="0.25">
      <c r="A441" s="227"/>
      <c r="B441" s="228">
        <v>313</v>
      </c>
      <c r="C441" s="371"/>
      <c r="D441" s="241" t="s">
        <v>209</v>
      </c>
      <c r="E441" s="349">
        <f t="shared" ref="E441:H441" si="141">SUM(E442)</f>
        <v>0</v>
      </c>
      <c r="F441" s="349">
        <f t="shared" si="141"/>
        <v>4630</v>
      </c>
      <c r="G441" s="349">
        <f t="shared" si="141"/>
        <v>4630</v>
      </c>
      <c r="H441" s="349">
        <f t="shared" si="141"/>
        <v>2134.65</v>
      </c>
      <c r="I441" s="349"/>
      <c r="J441" s="349"/>
    </row>
    <row r="442" spans="1:10" ht="15" customHeight="1" x14ac:dyDescent="0.25">
      <c r="A442" s="499">
        <v>3132</v>
      </c>
      <c r="B442" s="503"/>
      <c r="C442" s="504"/>
      <c r="D442" s="34" t="s">
        <v>210</v>
      </c>
      <c r="E442" s="340">
        <v>0</v>
      </c>
      <c r="F442" s="340">
        <v>4630</v>
      </c>
      <c r="G442" s="340">
        <v>4630</v>
      </c>
      <c r="H442" s="340">
        <v>2134.65</v>
      </c>
      <c r="I442" s="340"/>
      <c r="J442" s="340"/>
    </row>
    <row r="443" spans="1:10" ht="15" customHeight="1" x14ac:dyDescent="0.25">
      <c r="A443" s="158"/>
      <c r="B443" s="159">
        <v>32</v>
      </c>
      <c r="C443" s="193"/>
      <c r="D443" s="194" t="s">
        <v>35</v>
      </c>
      <c r="E443" s="195">
        <f>SUM(E444+E446)</f>
        <v>1201.8499999999999</v>
      </c>
      <c r="F443" s="195">
        <f t="shared" ref="F443:H444" si="142">SUM(F444)</f>
        <v>2430</v>
      </c>
      <c r="G443" s="195">
        <f t="shared" si="142"/>
        <v>2430</v>
      </c>
      <c r="H443" s="195">
        <f t="shared" si="142"/>
        <v>1077.71</v>
      </c>
      <c r="I443" s="195"/>
      <c r="J443" s="195"/>
    </row>
    <row r="444" spans="1:10" ht="15" customHeight="1" x14ac:dyDescent="0.25">
      <c r="A444" s="227"/>
      <c r="B444" s="228">
        <v>321</v>
      </c>
      <c r="C444" s="371"/>
      <c r="D444" s="241" t="s">
        <v>180</v>
      </c>
      <c r="E444" s="349">
        <f>SUM(E445)</f>
        <v>1201.8499999999999</v>
      </c>
      <c r="F444" s="349">
        <f t="shared" si="142"/>
        <v>2430</v>
      </c>
      <c r="G444" s="349">
        <f t="shared" si="142"/>
        <v>2430</v>
      </c>
      <c r="H444" s="349">
        <f t="shared" si="142"/>
        <v>1077.71</v>
      </c>
      <c r="I444" s="349"/>
      <c r="J444" s="349"/>
    </row>
    <row r="445" spans="1:10" ht="15" customHeight="1" x14ac:dyDescent="0.25">
      <c r="A445" s="499">
        <v>3212</v>
      </c>
      <c r="B445" s="503"/>
      <c r="C445" s="504"/>
      <c r="D445" s="34" t="s">
        <v>235</v>
      </c>
      <c r="E445" s="340">
        <v>1201.8499999999999</v>
      </c>
      <c r="F445" s="340">
        <v>2430</v>
      </c>
      <c r="G445" s="340">
        <v>2430</v>
      </c>
      <c r="H445" s="340">
        <v>1077.71</v>
      </c>
      <c r="I445" s="340"/>
      <c r="J445" s="340"/>
    </row>
    <row r="446" spans="1:10" ht="15" customHeight="1" x14ac:dyDescent="0.25">
      <c r="A446" s="227"/>
      <c r="B446" s="242">
        <v>322</v>
      </c>
      <c r="C446" s="229"/>
      <c r="D446" s="243" t="s">
        <v>184</v>
      </c>
      <c r="E446" s="349">
        <f t="shared" ref="E446:H446" si="143">SUM(E447)</f>
        <v>0</v>
      </c>
      <c r="F446" s="349">
        <f t="shared" si="143"/>
        <v>0</v>
      </c>
      <c r="G446" s="349">
        <f t="shared" si="143"/>
        <v>0</v>
      </c>
      <c r="H446" s="349">
        <f t="shared" si="143"/>
        <v>0</v>
      </c>
      <c r="I446" s="349"/>
      <c r="J446" s="349"/>
    </row>
    <row r="447" spans="1:10" ht="15" customHeight="1" x14ac:dyDescent="0.25">
      <c r="A447" s="29"/>
      <c r="B447" s="314">
        <v>3222</v>
      </c>
      <c r="C447" s="366"/>
      <c r="D447" s="231" t="s">
        <v>223</v>
      </c>
      <c r="E447" s="340">
        <v>0</v>
      </c>
      <c r="F447" s="340">
        <v>0</v>
      </c>
      <c r="G447" s="340">
        <v>0</v>
      </c>
      <c r="H447" s="340">
        <v>0</v>
      </c>
      <c r="I447" s="340"/>
      <c r="J447" s="340"/>
    </row>
    <row r="448" spans="1:10" ht="15" customHeight="1" x14ac:dyDescent="0.25">
      <c r="A448" s="471" t="s">
        <v>136</v>
      </c>
      <c r="B448" s="472"/>
      <c r="C448" s="473"/>
      <c r="D448" s="188" t="s">
        <v>118</v>
      </c>
      <c r="E448" s="336"/>
      <c r="F448" s="336"/>
      <c r="G448" s="336"/>
      <c r="H448" s="336"/>
      <c r="I448" s="336"/>
      <c r="J448" s="336"/>
    </row>
    <row r="449" spans="1:10" ht="15" customHeight="1" x14ac:dyDescent="0.25">
      <c r="A449" s="76"/>
      <c r="B449" s="324">
        <v>3</v>
      </c>
      <c r="C449" s="322"/>
      <c r="D449" s="84" t="s">
        <v>17</v>
      </c>
      <c r="E449" s="338">
        <f t="shared" ref="E449:H449" si="144">SUM(E450)</f>
        <v>1269.1400000000001</v>
      </c>
      <c r="F449" s="338">
        <f t="shared" si="144"/>
        <v>15625</v>
      </c>
      <c r="G449" s="338">
        <f t="shared" si="144"/>
        <v>15625</v>
      </c>
      <c r="H449" s="338">
        <f t="shared" si="144"/>
        <v>3893.82</v>
      </c>
      <c r="I449" s="338"/>
      <c r="J449" s="338"/>
    </row>
    <row r="450" spans="1:10" ht="15" customHeight="1" x14ac:dyDescent="0.25">
      <c r="A450" s="158"/>
      <c r="B450" s="159">
        <v>32</v>
      </c>
      <c r="C450" s="193"/>
      <c r="D450" s="194" t="s">
        <v>35</v>
      </c>
      <c r="E450" s="195">
        <f t="shared" ref="E450:H450" si="145">SUM(E451+E453)</f>
        <v>1269.1400000000001</v>
      </c>
      <c r="F450" s="195">
        <f t="shared" si="145"/>
        <v>15625</v>
      </c>
      <c r="G450" s="195">
        <f t="shared" si="145"/>
        <v>15625</v>
      </c>
      <c r="H450" s="195">
        <f t="shared" si="145"/>
        <v>3893.82</v>
      </c>
      <c r="I450" s="195"/>
      <c r="J450" s="195"/>
    </row>
    <row r="451" spans="1:10" ht="15" customHeight="1" x14ac:dyDescent="0.25">
      <c r="A451" s="227"/>
      <c r="B451" s="242">
        <v>322</v>
      </c>
      <c r="C451" s="229"/>
      <c r="D451" s="243" t="s">
        <v>184</v>
      </c>
      <c r="E451" s="349">
        <f t="shared" ref="E451:H451" si="146">SUM(E452:E452)</f>
        <v>1269.1400000000001</v>
      </c>
      <c r="F451" s="349">
        <f t="shared" si="146"/>
        <v>13125</v>
      </c>
      <c r="G451" s="349">
        <f t="shared" si="146"/>
        <v>13125</v>
      </c>
      <c r="H451" s="349">
        <f t="shared" si="146"/>
        <v>3852.07</v>
      </c>
      <c r="I451" s="349"/>
      <c r="J451" s="349"/>
    </row>
    <row r="452" spans="1:10" ht="15" customHeight="1" x14ac:dyDescent="0.25">
      <c r="A452" s="29"/>
      <c r="B452" s="314">
        <v>3222</v>
      </c>
      <c r="C452" s="366"/>
      <c r="D452" s="231" t="s">
        <v>223</v>
      </c>
      <c r="E452" s="340">
        <v>1269.1400000000001</v>
      </c>
      <c r="F452" s="340">
        <v>13125</v>
      </c>
      <c r="G452" s="340">
        <v>13125</v>
      </c>
      <c r="H452" s="340">
        <v>3852.07</v>
      </c>
      <c r="I452" s="340"/>
      <c r="J452" s="340"/>
    </row>
    <row r="453" spans="1:10" ht="15" customHeight="1" x14ac:dyDescent="0.25">
      <c r="A453" s="93"/>
      <c r="B453" s="326">
        <v>329</v>
      </c>
      <c r="C453" s="328"/>
      <c r="D453" s="95" t="s">
        <v>56</v>
      </c>
      <c r="E453" s="347">
        <f t="shared" ref="E453:H453" si="147">SUM(E454)</f>
        <v>0</v>
      </c>
      <c r="F453" s="347">
        <f t="shared" si="147"/>
        <v>2500</v>
      </c>
      <c r="G453" s="347">
        <f t="shared" si="147"/>
        <v>2500</v>
      </c>
      <c r="H453" s="347">
        <f t="shared" si="147"/>
        <v>41.75</v>
      </c>
      <c r="I453" s="347"/>
      <c r="J453" s="347"/>
    </row>
    <row r="454" spans="1:10" ht="15" customHeight="1" x14ac:dyDescent="0.25">
      <c r="A454" s="29"/>
      <c r="B454" s="372">
        <v>3299</v>
      </c>
      <c r="C454" s="366"/>
      <c r="D454" s="34" t="s">
        <v>56</v>
      </c>
      <c r="E454" s="340">
        <v>0</v>
      </c>
      <c r="F454" s="340">
        <v>2500</v>
      </c>
      <c r="G454" s="340">
        <v>2500</v>
      </c>
      <c r="H454" s="340">
        <v>41.75</v>
      </c>
      <c r="I454" s="340"/>
      <c r="J454" s="340"/>
    </row>
    <row r="455" spans="1:10" ht="15" customHeight="1" x14ac:dyDescent="0.25">
      <c r="A455" s="64" t="s">
        <v>75</v>
      </c>
      <c r="B455" s="97"/>
      <c r="C455" s="321"/>
      <c r="D455" s="98" t="s">
        <v>71</v>
      </c>
      <c r="E455" s="126">
        <f t="shared" ref="E455:H455" si="148">SUM(E457)</f>
        <v>3215.25</v>
      </c>
      <c r="F455" s="126">
        <f t="shared" si="148"/>
        <v>2000</v>
      </c>
      <c r="G455" s="126">
        <f t="shared" si="148"/>
        <v>2000</v>
      </c>
      <c r="H455" s="126">
        <f t="shared" si="148"/>
        <v>1589.96</v>
      </c>
      <c r="I455" s="126">
        <f>SUM(H455/E455)*100</f>
        <v>49.450587046108389</v>
      </c>
      <c r="J455" s="126">
        <f>SUM(H455/G455)*100</f>
        <v>79.498000000000005</v>
      </c>
    </row>
    <row r="456" spans="1:10" ht="15" customHeight="1" x14ac:dyDescent="0.25">
      <c r="A456" s="471" t="s">
        <v>89</v>
      </c>
      <c r="B456" s="472"/>
      <c r="C456" s="473"/>
      <c r="D456" s="143" t="s">
        <v>88</v>
      </c>
      <c r="E456" s="5"/>
      <c r="F456" s="5"/>
      <c r="G456" s="5"/>
      <c r="H456" s="5"/>
      <c r="I456" s="5"/>
      <c r="J456" s="5"/>
    </row>
    <row r="457" spans="1:10" ht="15" customHeight="1" x14ac:dyDescent="0.25">
      <c r="A457" s="76"/>
      <c r="B457" s="360">
        <v>4</v>
      </c>
      <c r="C457" s="325"/>
      <c r="D457" s="86" t="s">
        <v>76</v>
      </c>
      <c r="E457" s="338">
        <f t="shared" ref="E457:H457" si="149">SUM(E458)</f>
        <v>3215.25</v>
      </c>
      <c r="F457" s="338">
        <f t="shared" si="149"/>
        <v>2000</v>
      </c>
      <c r="G457" s="338">
        <f t="shared" si="149"/>
        <v>2000</v>
      </c>
      <c r="H457" s="338">
        <f t="shared" si="149"/>
        <v>1589.96</v>
      </c>
      <c r="I457" s="338"/>
      <c r="J457" s="338"/>
    </row>
    <row r="458" spans="1:10" ht="22.5" customHeight="1" x14ac:dyDescent="0.25">
      <c r="A458" s="42"/>
      <c r="B458" s="362">
        <v>42</v>
      </c>
      <c r="C458" s="377"/>
      <c r="D458" s="92" t="s">
        <v>77</v>
      </c>
      <c r="E458" s="339">
        <f t="shared" ref="E458:H458" si="150">SUM(E459+E462)</f>
        <v>3215.25</v>
      </c>
      <c r="F458" s="339">
        <f t="shared" si="150"/>
        <v>2000</v>
      </c>
      <c r="G458" s="339">
        <f t="shared" si="150"/>
        <v>2000</v>
      </c>
      <c r="H458" s="339">
        <f t="shared" si="150"/>
        <v>1589.96</v>
      </c>
      <c r="I458" s="339"/>
      <c r="J458" s="339"/>
    </row>
    <row r="459" spans="1:10" ht="15" customHeight="1" x14ac:dyDescent="0.25">
      <c r="A459" s="93"/>
      <c r="B459" s="332">
        <v>422</v>
      </c>
      <c r="C459" s="328"/>
      <c r="D459" s="230" t="s">
        <v>216</v>
      </c>
      <c r="E459" s="335">
        <f t="shared" ref="E459:H459" si="151">SUM(E460)</f>
        <v>3215.25</v>
      </c>
      <c r="F459" s="335">
        <f t="shared" si="151"/>
        <v>2000</v>
      </c>
      <c r="G459" s="335">
        <f t="shared" si="151"/>
        <v>2000</v>
      </c>
      <c r="H459" s="335">
        <f t="shared" si="151"/>
        <v>1589.96</v>
      </c>
      <c r="I459" s="335"/>
      <c r="J459" s="335"/>
    </row>
    <row r="460" spans="1:10" ht="15" customHeight="1" x14ac:dyDescent="0.25">
      <c r="A460" s="29"/>
      <c r="B460" s="314">
        <v>4221</v>
      </c>
      <c r="C460" s="366"/>
      <c r="D460" s="231" t="s">
        <v>217</v>
      </c>
      <c r="E460" s="340">
        <v>3215.25</v>
      </c>
      <c r="F460" s="340">
        <v>2000</v>
      </c>
      <c r="G460" s="340">
        <v>2000</v>
      </c>
      <c r="H460" s="340">
        <v>1589.96</v>
      </c>
      <c r="I460" s="340"/>
      <c r="J460" s="340"/>
    </row>
    <row r="461" spans="1:10" ht="15" customHeight="1" x14ac:dyDescent="0.25">
      <c r="A461" s="29"/>
      <c r="B461" s="314">
        <v>4226</v>
      </c>
      <c r="C461" s="366"/>
      <c r="D461" s="231" t="s">
        <v>219</v>
      </c>
      <c r="E461" s="340">
        <v>0</v>
      </c>
      <c r="F461" s="340">
        <v>0</v>
      </c>
      <c r="G461" s="340">
        <v>0</v>
      </c>
      <c r="H461" s="340">
        <v>0</v>
      </c>
      <c r="I461" s="340"/>
      <c r="J461" s="340"/>
    </row>
    <row r="462" spans="1:10" ht="23.25" customHeight="1" x14ac:dyDescent="0.25">
      <c r="A462" s="93"/>
      <c r="B462" s="332">
        <v>424</v>
      </c>
      <c r="C462" s="328"/>
      <c r="D462" s="230" t="s">
        <v>204</v>
      </c>
      <c r="E462" s="335">
        <f t="shared" ref="E462:H462" si="152">SUM(E463)</f>
        <v>0</v>
      </c>
      <c r="F462" s="335">
        <f t="shared" si="152"/>
        <v>0</v>
      </c>
      <c r="G462" s="335">
        <f t="shared" si="152"/>
        <v>0</v>
      </c>
      <c r="H462" s="335">
        <f t="shared" si="152"/>
        <v>0</v>
      </c>
      <c r="I462" s="335"/>
      <c r="J462" s="335"/>
    </row>
    <row r="463" spans="1:10" ht="15" customHeight="1" x14ac:dyDescent="0.25">
      <c r="A463" s="29"/>
      <c r="B463" s="314">
        <v>4241</v>
      </c>
      <c r="C463" s="366"/>
      <c r="D463" s="231" t="s">
        <v>78</v>
      </c>
      <c r="E463" s="340">
        <v>0</v>
      </c>
      <c r="F463" s="340">
        <v>0</v>
      </c>
      <c r="G463" s="340">
        <v>0</v>
      </c>
      <c r="H463" s="340">
        <v>0</v>
      </c>
      <c r="I463" s="340"/>
      <c r="J463" s="340"/>
    </row>
    <row r="464" spans="1:10" ht="15" customHeight="1" x14ac:dyDescent="0.25">
      <c r="A464" s="64" t="s">
        <v>105</v>
      </c>
      <c r="B464" s="97"/>
      <c r="C464" s="321"/>
      <c r="D464" s="98" t="s">
        <v>79</v>
      </c>
      <c r="E464" s="126">
        <f t="shared" ref="E464:H464" si="153">SUM(E466+E470)</f>
        <v>0</v>
      </c>
      <c r="F464" s="126">
        <f t="shared" si="153"/>
        <v>49700</v>
      </c>
      <c r="G464" s="126">
        <f t="shared" si="153"/>
        <v>49700</v>
      </c>
      <c r="H464" s="126">
        <f t="shared" si="153"/>
        <v>0</v>
      </c>
      <c r="I464" s="126" t="e">
        <f>SUM(H464/E464)*100</f>
        <v>#DIV/0!</v>
      </c>
      <c r="J464" s="126">
        <f>SUM(H464/G464)*100</f>
        <v>0</v>
      </c>
    </row>
    <row r="465" spans="1:10" ht="15" customHeight="1" x14ac:dyDescent="0.25">
      <c r="A465" s="471" t="s">
        <v>93</v>
      </c>
      <c r="B465" s="472"/>
      <c r="C465" s="473"/>
      <c r="D465" s="143" t="s">
        <v>88</v>
      </c>
      <c r="E465" s="5"/>
      <c r="F465" s="5"/>
      <c r="G465" s="5"/>
      <c r="H465" s="5"/>
      <c r="I465" s="5"/>
      <c r="J465" s="5"/>
    </row>
    <row r="466" spans="1:10" ht="15" customHeight="1" x14ac:dyDescent="0.25">
      <c r="A466" s="76"/>
      <c r="B466" s="360">
        <v>3</v>
      </c>
      <c r="C466" s="325"/>
      <c r="D466" s="359" t="s">
        <v>17</v>
      </c>
      <c r="E466" s="338">
        <f t="shared" ref="E466:H468" si="154">SUM(E467)</f>
        <v>0</v>
      </c>
      <c r="F466" s="338">
        <f t="shared" si="154"/>
        <v>39900</v>
      </c>
      <c r="G466" s="338">
        <f t="shared" si="154"/>
        <v>39900</v>
      </c>
      <c r="H466" s="338">
        <f t="shared" si="154"/>
        <v>0</v>
      </c>
      <c r="I466" s="338"/>
      <c r="J466" s="338"/>
    </row>
    <row r="467" spans="1:10" ht="24.75" customHeight="1" x14ac:dyDescent="0.25">
      <c r="A467" s="42"/>
      <c r="B467" s="362">
        <v>37</v>
      </c>
      <c r="C467" s="377"/>
      <c r="D467" s="92" t="s">
        <v>80</v>
      </c>
      <c r="E467" s="339">
        <f t="shared" si="154"/>
        <v>0</v>
      </c>
      <c r="F467" s="339">
        <f t="shared" si="154"/>
        <v>39900</v>
      </c>
      <c r="G467" s="339">
        <f t="shared" si="154"/>
        <v>39900</v>
      </c>
      <c r="H467" s="339">
        <f t="shared" si="154"/>
        <v>0</v>
      </c>
      <c r="I467" s="339"/>
      <c r="J467" s="339"/>
    </row>
    <row r="468" spans="1:10" ht="27.75" customHeight="1" x14ac:dyDescent="0.25">
      <c r="A468" s="93"/>
      <c r="B468" s="332">
        <v>372</v>
      </c>
      <c r="C468" s="328"/>
      <c r="D468" s="230" t="s">
        <v>213</v>
      </c>
      <c r="E468" s="335">
        <f t="shared" si="154"/>
        <v>0</v>
      </c>
      <c r="F468" s="335">
        <f t="shared" si="154"/>
        <v>39900</v>
      </c>
      <c r="G468" s="335">
        <f t="shared" si="154"/>
        <v>39900</v>
      </c>
      <c r="H468" s="335">
        <f t="shared" si="154"/>
        <v>0</v>
      </c>
      <c r="I468" s="335"/>
      <c r="J468" s="335"/>
    </row>
    <row r="469" spans="1:10" ht="15" customHeight="1" x14ac:dyDescent="0.25">
      <c r="A469" s="29"/>
      <c r="B469" s="314">
        <v>3722</v>
      </c>
      <c r="C469" s="366"/>
      <c r="D469" s="231" t="s">
        <v>214</v>
      </c>
      <c r="E469" s="340">
        <v>0</v>
      </c>
      <c r="F469" s="340">
        <v>39900</v>
      </c>
      <c r="G469" s="340">
        <v>39900</v>
      </c>
      <c r="H469" s="340">
        <v>0</v>
      </c>
      <c r="I469" s="340"/>
      <c r="J469" s="340"/>
    </row>
    <row r="470" spans="1:10" ht="15" customHeight="1" x14ac:dyDescent="0.25">
      <c r="A470" s="76"/>
      <c r="B470" s="360">
        <v>4</v>
      </c>
      <c r="C470" s="325"/>
      <c r="D470" s="87" t="s">
        <v>19</v>
      </c>
      <c r="E470" s="338">
        <f t="shared" ref="E470:H472" si="155">SUM(E471)</f>
        <v>0</v>
      </c>
      <c r="F470" s="338">
        <f t="shared" si="155"/>
        <v>9800</v>
      </c>
      <c r="G470" s="338">
        <f t="shared" si="155"/>
        <v>9800</v>
      </c>
      <c r="H470" s="338">
        <f t="shared" si="155"/>
        <v>0</v>
      </c>
      <c r="I470" s="338"/>
      <c r="J470" s="338"/>
    </row>
    <row r="471" spans="1:10" ht="23.25" customHeight="1" x14ac:dyDescent="0.25">
      <c r="A471" s="42"/>
      <c r="B471" s="362">
        <v>42</v>
      </c>
      <c r="C471" s="377"/>
      <c r="D471" s="96" t="s">
        <v>46</v>
      </c>
      <c r="E471" s="339">
        <f t="shared" si="155"/>
        <v>0</v>
      </c>
      <c r="F471" s="339">
        <f t="shared" si="155"/>
        <v>9800</v>
      </c>
      <c r="G471" s="339">
        <f t="shared" si="155"/>
        <v>9800</v>
      </c>
      <c r="H471" s="339">
        <f t="shared" si="155"/>
        <v>0</v>
      </c>
      <c r="I471" s="339"/>
      <c r="J471" s="339"/>
    </row>
    <row r="472" spans="1:10" ht="29.25" customHeight="1" x14ac:dyDescent="0.25">
      <c r="A472" s="93"/>
      <c r="B472" s="332">
        <v>424</v>
      </c>
      <c r="C472" s="328"/>
      <c r="D472" s="329" t="s">
        <v>204</v>
      </c>
      <c r="E472" s="335">
        <f t="shared" si="155"/>
        <v>0</v>
      </c>
      <c r="F472" s="335">
        <f t="shared" si="155"/>
        <v>9800</v>
      </c>
      <c r="G472" s="335">
        <f t="shared" si="155"/>
        <v>9800</v>
      </c>
      <c r="H472" s="335">
        <f t="shared" si="155"/>
        <v>0</v>
      </c>
      <c r="I472" s="335"/>
      <c r="J472" s="335"/>
    </row>
    <row r="473" spans="1:10" ht="15" customHeight="1" x14ac:dyDescent="0.25">
      <c r="A473" s="29"/>
      <c r="B473" s="314">
        <v>4241</v>
      </c>
      <c r="C473" s="366"/>
      <c r="D473" s="310" t="s">
        <v>236</v>
      </c>
      <c r="E473" s="340">
        <v>0</v>
      </c>
      <c r="F473" s="340">
        <v>9800</v>
      </c>
      <c r="G473" s="340">
        <v>9800</v>
      </c>
      <c r="H473" s="340">
        <v>0</v>
      </c>
      <c r="I473" s="340"/>
      <c r="J473" s="340"/>
    </row>
    <row r="474" spans="1:10" ht="27.75" customHeight="1" x14ac:dyDescent="0.25">
      <c r="A474" s="64" t="s">
        <v>171</v>
      </c>
      <c r="B474" s="97"/>
      <c r="C474" s="321"/>
      <c r="D474" s="98" t="s">
        <v>172</v>
      </c>
      <c r="E474" s="126">
        <f t="shared" ref="E474:H474" si="156">SUM(E476+E481)</f>
        <v>720.52</v>
      </c>
      <c r="F474" s="126">
        <f t="shared" si="156"/>
        <v>750</v>
      </c>
      <c r="G474" s="126">
        <f t="shared" si="156"/>
        <v>750</v>
      </c>
      <c r="H474" s="126">
        <f t="shared" si="156"/>
        <v>675.52</v>
      </c>
      <c r="I474" s="126">
        <f>SUM(H474/E474)*100</f>
        <v>93.754510631210792</v>
      </c>
      <c r="J474" s="126">
        <f>SUM(H474/G474)*100</f>
        <v>90.069333333333333</v>
      </c>
    </row>
    <row r="475" spans="1:10" ht="15" customHeight="1" x14ac:dyDescent="0.25">
      <c r="A475" s="471" t="s">
        <v>93</v>
      </c>
      <c r="B475" s="472"/>
      <c r="C475" s="473"/>
      <c r="D475" s="143" t="s">
        <v>88</v>
      </c>
      <c r="E475" s="5"/>
      <c r="F475" s="5"/>
      <c r="G475" s="5"/>
      <c r="H475" s="5"/>
      <c r="I475" s="5"/>
      <c r="J475" s="5"/>
    </row>
    <row r="476" spans="1:10" ht="15" customHeight="1" x14ac:dyDescent="0.25">
      <c r="A476" s="76"/>
      <c r="B476" s="360">
        <v>3</v>
      </c>
      <c r="C476" s="325"/>
      <c r="D476" s="359" t="s">
        <v>17</v>
      </c>
      <c r="E476" s="338">
        <f t="shared" ref="E476:H478" si="157">SUM(E477)</f>
        <v>720.52</v>
      </c>
      <c r="F476" s="338">
        <f t="shared" si="157"/>
        <v>750</v>
      </c>
      <c r="G476" s="338">
        <f t="shared" si="157"/>
        <v>750</v>
      </c>
      <c r="H476" s="338">
        <f t="shared" si="157"/>
        <v>675.52</v>
      </c>
      <c r="I476" s="338"/>
      <c r="J476" s="338"/>
    </row>
    <row r="477" spans="1:10" ht="15" customHeight="1" x14ac:dyDescent="0.25">
      <c r="A477" s="42"/>
      <c r="B477" s="362">
        <v>38</v>
      </c>
      <c r="C477" s="377"/>
      <c r="D477" s="92" t="s">
        <v>173</v>
      </c>
      <c r="E477" s="339">
        <f t="shared" si="157"/>
        <v>720.52</v>
      </c>
      <c r="F477" s="339">
        <f t="shared" si="157"/>
        <v>750</v>
      </c>
      <c r="G477" s="339">
        <f t="shared" si="157"/>
        <v>750</v>
      </c>
      <c r="H477" s="339">
        <f t="shared" si="157"/>
        <v>675.52</v>
      </c>
      <c r="I477" s="339"/>
      <c r="J477" s="339"/>
    </row>
    <row r="478" spans="1:10" ht="15" customHeight="1" x14ac:dyDescent="0.25">
      <c r="A478" s="93"/>
      <c r="B478" s="332">
        <v>381</v>
      </c>
      <c r="C478" s="328"/>
      <c r="D478" s="230" t="s">
        <v>173</v>
      </c>
      <c r="E478" s="335">
        <f t="shared" si="157"/>
        <v>720.52</v>
      </c>
      <c r="F478" s="335">
        <f t="shared" si="157"/>
        <v>750</v>
      </c>
      <c r="G478" s="335">
        <f t="shared" si="157"/>
        <v>750</v>
      </c>
      <c r="H478" s="335">
        <f t="shared" si="157"/>
        <v>675.52</v>
      </c>
      <c r="I478" s="335"/>
      <c r="J478" s="335"/>
    </row>
    <row r="479" spans="1:10" ht="15" customHeight="1" x14ac:dyDescent="0.25">
      <c r="A479" s="29"/>
      <c r="B479" s="314">
        <v>3812</v>
      </c>
      <c r="C479" s="366"/>
      <c r="D479" s="231" t="s">
        <v>173</v>
      </c>
      <c r="E479" s="340">
        <v>720.52</v>
      </c>
      <c r="F479" s="340">
        <v>750</v>
      </c>
      <c r="G479" s="340">
        <v>750</v>
      </c>
      <c r="H479" s="340">
        <v>675.52</v>
      </c>
      <c r="I479" s="340"/>
      <c r="J479" s="340"/>
    </row>
    <row r="480" spans="1:10" ht="24.75" customHeight="1" x14ac:dyDescent="0.25">
      <c r="A480" s="64" t="s">
        <v>267</v>
      </c>
      <c r="B480" s="97"/>
      <c r="C480" s="321"/>
      <c r="D480" s="300" t="s">
        <v>268</v>
      </c>
      <c r="E480" s="126">
        <f t="shared" ref="E480:H480" si="158">SUM(E482+E488)</f>
        <v>0</v>
      </c>
      <c r="F480" s="126">
        <f t="shared" si="158"/>
        <v>0</v>
      </c>
      <c r="G480" s="126">
        <f t="shared" si="158"/>
        <v>0</v>
      </c>
      <c r="H480" s="126">
        <f t="shared" si="158"/>
        <v>1767.6</v>
      </c>
      <c r="I480" s="126" t="e">
        <f>SUM(H480/E480)*100</f>
        <v>#DIV/0!</v>
      </c>
      <c r="J480" s="126" t="e">
        <f>SUM(H480/G480)*100</f>
        <v>#DIV/0!</v>
      </c>
    </row>
    <row r="481" spans="1:10" ht="15" customHeight="1" x14ac:dyDescent="0.25">
      <c r="A481" s="471" t="s">
        <v>93</v>
      </c>
      <c r="B481" s="472"/>
      <c r="C481" s="473"/>
      <c r="D481" s="143" t="s">
        <v>88</v>
      </c>
      <c r="E481" s="5"/>
      <c r="F481" s="5"/>
      <c r="G481" s="5"/>
      <c r="H481" s="5"/>
      <c r="I481" s="5"/>
      <c r="J481" s="5"/>
    </row>
    <row r="482" spans="1:10" x14ac:dyDescent="0.25">
      <c r="A482" s="384"/>
      <c r="B482" s="361">
        <v>3</v>
      </c>
      <c r="C482" s="322"/>
      <c r="D482" s="302" t="s">
        <v>17</v>
      </c>
      <c r="E482" s="338">
        <f>SUM(E483)</f>
        <v>0</v>
      </c>
      <c r="F482" s="338">
        <f>SUM(F483)</f>
        <v>0</v>
      </c>
      <c r="G482" s="338">
        <f>SUM(G483)</f>
        <v>0</v>
      </c>
      <c r="H482" s="338">
        <f t="shared" ref="H482" si="159">SUM(H483)</f>
        <v>1767.6</v>
      </c>
      <c r="I482" s="338"/>
      <c r="J482" s="338"/>
    </row>
    <row r="483" spans="1:10" x14ac:dyDescent="0.25">
      <c r="A483" s="385"/>
      <c r="B483" s="363">
        <v>32</v>
      </c>
      <c r="C483" s="379"/>
      <c r="D483" s="303" t="s">
        <v>35</v>
      </c>
      <c r="E483" s="339">
        <f>SUM(E484+E487)</f>
        <v>0</v>
      </c>
      <c r="F483" s="339">
        <f>SUM(F484+F487)</f>
        <v>0</v>
      </c>
      <c r="G483" s="339">
        <f>SUM(G484+G487)</f>
        <v>0</v>
      </c>
      <c r="H483" s="339">
        <f>SUM(H484+H487)</f>
        <v>1767.6</v>
      </c>
      <c r="I483" s="339"/>
      <c r="J483" s="339"/>
    </row>
    <row r="484" spans="1:10" ht="15" customHeight="1" x14ac:dyDescent="0.25">
      <c r="A484" s="383"/>
      <c r="B484" s="364">
        <v>322</v>
      </c>
      <c r="C484" s="327"/>
      <c r="D484" s="301" t="s">
        <v>184</v>
      </c>
      <c r="E484" s="335">
        <f>SUM(E485:E486)</f>
        <v>0</v>
      </c>
      <c r="F484" s="335">
        <f>SUM(F485:F486)</f>
        <v>0</v>
      </c>
      <c r="G484" s="335">
        <f>SUM(G485:G486)</f>
        <v>0</v>
      </c>
      <c r="H484" s="335">
        <f>SUM(H485:H486)</f>
        <v>1767.6</v>
      </c>
      <c r="I484" s="335"/>
      <c r="J484" s="335"/>
    </row>
    <row r="485" spans="1:10" ht="15" customHeight="1" x14ac:dyDescent="0.25">
      <c r="A485" s="499">
        <v>3213</v>
      </c>
      <c r="B485" s="503"/>
      <c r="C485" s="504"/>
      <c r="D485" s="310" t="s">
        <v>182</v>
      </c>
      <c r="E485" s="340">
        <v>0</v>
      </c>
      <c r="F485" s="340">
        <v>0</v>
      </c>
      <c r="G485" s="340">
        <v>0</v>
      </c>
      <c r="H485" s="340">
        <v>0</v>
      </c>
      <c r="I485" s="340"/>
      <c r="J485" s="340"/>
    </row>
    <row r="486" spans="1:10" x14ac:dyDescent="0.25">
      <c r="A486" s="382"/>
      <c r="B486" s="311">
        <v>3222</v>
      </c>
      <c r="C486" s="366"/>
      <c r="D486" s="365" t="s">
        <v>269</v>
      </c>
      <c r="E486" s="340">
        <v>0</v>
      </c>
      <c r="F486" s="340">
        <v>0</v>
      </c>
      <c r="G486" s="340">
        <v>0</v>
      </c>
      <c r="H486" s="340">
        <v>1767.6</v>
      </c>
      <c r="I486" s="340"/>
      <c r="J486" s="340"/>
    </row>
    <row r="487" spans="1:10" x14ac:dyDescent="0.25">
      <c r="A487" s="93"/>
      <c r="B487" s="326">
        <v>323</v>
      </c>
      <c r="C487" s="327"/>
      <c r="D487" s="389" t="s">
        <v>188</v>
      </c>
      <c r="E487" s="347">
        <f>SUM(E488)</f>
        <v>0</v>
      </c>
      <c r="F487" s="347">
        <f>SUM(F488)</f>
        <v>0</v>
      </c>
      <c r="G487" s="347">
        <f>SUM(G488)</f>
        <v>0</v>
      </c>
      <c r="H487" s="347">
        <f>SUM(H488)</f>
        <v>0</v>
      </c>
      <c r="I487" s="347"/>
      <c r="J487" s="347"/>
    </row>
    <row r="488" spans="1:10" x14ac:dyDescent="0.25">
      <c r="A488" s="382"/>
      <c r="B488" s="311">
        <v>3237</v>
      </c>
      <c r="C488" s="366"/>
      <c r="D488" s="365" t="s">
        <v>192</v>
      </c>
      <c r="E488" s="340">
        <v>0</v>
      </c>
      <c r="F488" s="340">
        <v>0</v>
      </c>
      <c r="G488" s="340">
        <v>0</v>
      </c>
      <c r="H488" s="340">
        <v>0</v>
      </c>
      <c r="I488" s="340"/>
      <c r="J488" s="340"/>
    </row>
    <row r="490" spans="1:10" x14ac:dyDescent="0.25">
      <c r="B490" s="169"/>
      <c r="C490" s="280"/>
      <c r="D490" s="280" t="s">
        <v>308</v>
      </c>
      <c r="E490" s="280"/>
      <c r="F490" s="505" t="s">
        <v>174</v>
      </c>
      <c r="G490" s="506"/>
      <c r="H490" s="506"/>
      <c r="I490" s="506"/>
    </row>
    <row r="491" spans="1:10" x14ac:dyDescent="0.25">
      <c r="B491" s="169"/>
      <c r="C491" s="280"/>
      <c r="D491" s="170"/>
      <c r="E491" s="170"/>
      <c r="F491" s="171"/>
      <c r="G491" s="171"/>
      <c r="H491" s="171"/>
      <c r="I491" s="171"/>
    </row>
    <row r="492" spans="1:10" x14ac:dyDescent="0.25">
      <c r="B492" s="507" t="s">
        <v>309</v>
      </c>
      <c r="C492" s="508"/>
      <c r="D492" s="508"/>
      <c r="E492" s="285"/>
      <c r="F492" s="171"/>
      <c r="G492" s="171"/>
      <c r="H492" s="171"/>
      <c r="I492" s="171"/>
    </row>
    <row r="493" spans="1:10" x14ac:dyDescent="0.25">
      <c r="B493" s="507" t="s">
        <v>310</v>
      </c>
      <c r="C493" s="448"/>
      <c r="D493" s="448"/>
      <c r="E493" s="274"/>
      <c r="F493" s="171"/>
      <c r="G493" s="171"/>
      <c r="H493" s="171"/>
      <c r="I493" s="171"/>
    </row>
  </sheetData>
  <mergeCells count="217">
    <mergeCell ref="B493:D493"/>
    <mergeCell ref="A465:C465"/>
    <mergeCell ref="A475:C475"/>
    <mergeCell ref="A481:C481"/>
    <mergeCell ref="A485:C485"/>
    <mergeCell ref="F490:I490"/>
    <mergeCell ref="B492:D492"/>
    <mergeCell ref="A438:C438"/>
    <mergeCell ref="A440:C440"/>
    <mergeCell ref="A442:C442"/>
    <mergeCell ref="A445:C445"/>
    <mergeCell ref="A448:C448"/>
    <mergeCell ref="A456:C456"/>
    <mergeCell ref="A418:C418"/>
    <mergeCell ref="A419:C419"/>
    <mergeCell ref="A420:C420"/>
    <mergeCell ref="A421:C421"/>
    <mergeCell ref="A428:C428"/>
    <mergeCell ref="A432:C432"/>
    <mergeCell ref="A411:C411"/>
    <mergeCell ref="A413:C413"/>
    <mergeCell ref="A414:C414"/>
    <mergeCell ref="A415:C415"/>
    <mergeCell ref="A416:C416"/>
    <mergeCell ref="A417:C417"/>
    <mergeCell ref="A403:C403"/>
    <mergeCell ref="A404:C404"/>
    <mergeCell ref="A406:C406"/>
    <mergeCell ref="A407:C407"/>
    <mergeCell ref="A408:C408"/>
    <mergeCell ref="A410:C410"/>
    <mergeCell ref="A379:C379"/>
    <mergeCell ref="A381:C381"/>
    <mergeCell ref="A382:C382"/>
    <mergeCell ref="A385:C385"/>
    <mergeCell ref="A389:C389"/>
    <mergeCell ref="A393:C393"/>
    <mergeCell ref="A364:C364"/>
    <mergeCell ref="A366:C366"/>
    <mergeCell ref="A367:C367"/>
    <mergeCell ref="A371:C371"/>
    <mergeCell ref="A373:C373"/>
    <mergeCell ref="A377:C377"/>
    <mergeCell ref="B357:C357"/>
    <mergeCell ref="B358:C358"/>
    <mergeCell ref="B359:C359"/>
    <mergeCell ref="A361:C361"/>
    <mergeCell ref="A362:C362"/>
    <mergeCell ref="A363:C363"/>
    <mergeCell ref="B351:C351"/>
    <mergeCell ref="B352:C352"/>
    <mergeCell ref="B353:C353"/>
    <mergeCell ref="B354:C354"/>
    <mergeCell ref="B355:C355"/>
    <mergeCell ref="B356:C356"/>
    <mergeCell ref="A344:C344"/>
    <mergeCell ref="A345:C345"/>
    <mergeCell ref="A346:C346"/>
    <mergeCell ref="A347:C347"/>
    <mergeCell ref="A348:C348"/>
    <mergeCell ref="A349:C349"/>
    <mergeCell ref="A321:C321"/>
    <mergeCell ref="B323:C323"/>
    <mergeCell ref="A336:C336"/>
    <mergeCell ref="A340:C340"/>
    <mergeCell ref="A341:C341"/>
    <mergeCell ref="A342:C342"/>
    <mergeCell ref="A301:C301"/>
    <mergeCell ref="A302:C302"/>
    <mergeCell ref="A303:C303"/>
    <mergeCell ref="A306:C306"/>
    <mergeCell ref="A307:C307"/>
    <mergeCell ref="A317:C317"/>
    <mergeCell ref="B294:C294"/>
    <mergeCell ref="B295:C295"/>
    <mergeCell ref="B296:C296"/>
    <mergeCell ref="B297:C297"/>
    <mergeCell ref="A299:C299"/>
    <mergeCell ref="A300:C300"/>
    <mergeCell ref="A287:C287"/>
    <mergeCell ref="B289:C289"/>
    <mergeCell ref="B290:C290"/>
    <mergeCell ref="B291:C291"/>
    <mergeCell ref="B292:C292"/>
    <mergeCell ref="B293:C293"/>
    <mergeCell ref="A280:C280"/>
    <mergeCell ref="A282:C282"/>
    <mergeCell ref="A283:C283"/>
    <mergeCell ref="A284:C284"/>
    <mergeCell ref="A285:C285"/>
    <mergeCell ref="A286:C286"/>
    <mergeCell ref="A267:C267"/>
    <mergeCell ref="A268:C268"/>
    <mergeCell ref="A269:C269"/>
    <mergeCell ref="A274:C274"/>
    <mergeCell ref="A278:C278"/>
    <mergeCell ref="A279:C279"/>
    <mergeCell ref="A257:C257"/>
    <mergeCell ref="A258:C258"/>
    <mergeCell ref="A261:C261"/>
    <mergeCell ref="A262:C262"/>
    <mergeCell ref="A263:C263"/>
    <mergeCell ref="A266:C266"/>
    <mergeCell ref="A249:C249"/>
    <mergeCell ref="A250:C250"/>
    <mergeCell ref="A251:C251"/>
    <mergeCell ref="A252:C252"/>
    <mergeCell ref="A255:C255"/>
    <mergeCell ref="A256:C256"/>
    <mergeCell ref="A233:C233"/>
    <mergeCell ref="A237:C237"/>
    <mergeCell ref="A238:C238"/>
    <mergeCell ref="A239:C239"/>
    <mergeCell ref="A247:C247"/>
    <mergeCell ref="A248:C248"/>
    <mergeCell ref="A219:C219"/>
    <mergeCell ref="A222:C222"/>
    <mergeCell ref="A223:C223"/>
    <mergeCell ref="A224:C224"/>
    <mergeCell ref="A231:C231"/>
    <mergeCell ref="A232:C232"/>
    <mergeCell ref="A199:C199"/>
    <mergeCell ref="A202:C202"/>
    <mergeCell ref="A203:C203"/>
    <mergeCell ref="A205:C205"/>
    <mergeCell ref="A208:C208"/>
    <mergeCell ref="A215:C215"/>
    <mergeCell ref="A183:C183"/>
    <mergeCell ref="A186:C186"/>
    <mergeCell ref="A187:C187"/>
    <mergeCell ref="A189:C189"/>
    <mergeCell ref="A195:C195"/>
    <mergeCell ref="A197:C197"/>
    <mergeCell ref="A170:C170"/>
    <mergeCell ref="A171:C171"/>
    <mergeCell ref="A173:C173"/>
    <mergeCell ref="A175:C175"/>
    <mergeCell ref="A179:C179"/>
    <mergeCell ref="A181:C181"/>
    <mergeCell ref="A155:C155"/>
    <mergeCell ref="A157:C157"/>
    <mergeCell ref="A159:C159"/>
    <mergeCell ref="A163:C163"/>
    <mergeCell ref="A165:C165"/>
    <mergeCell ref="A167:C167"/>
    <mergeCell ref="A140:C140"/>
    <mergeCell ref="A143:C143"/>
    <mergeCell ref="A147:C147"/>
    <mergeCell ref="A149:C149"/>
    <mergeCell ref="A151:C151"/>
    <mergeCell ref="A154:C154"/>
    <mergeCell ref="A126:C126"/>
    <mergeCell ref="A128:C128"/>
    <mergeCell ref="A132:C132"/>
    <mergeCell ref="A134:C134"/>
    <mergeCell ref="A136:C136"/>
    <mergeCell ref="A139:C139"/>
    <mergeCell ref="A107:C107"/>
    <mergeCell ref="A114:C114"/>
    <mergeCell ref="A118:C118"/>
    <mergeCell ref="A120:C120"/>
    <mergeCell ref="A122:C122"/>
    <mergeCell ref="A125:C125"/>
    <mergeCell ref="A99:C99"/>
    <mergeCell ref="A100:C100"/>
    <mergeCell ref="A101:C101"/>
    <mergeCell ref="A104:C104"/>
    <mergeCell ref="A105:C105"/>
    <mergeCell ref="A106:C106"/>
    <mergeCell ref="A88:C88"/>
    <mergeCell ref="A92:C92"/>
    <mergeCell ref="A93:C93"/>
    <mergeCell ref="A94:C94"/>
    <mergeCell ref="A95:C95"/>
    <mergeCell ref="A98:C98"/>
    <mergeCell ref="A75:C75"/>
    <mergeCell ref="A76:C76"/>
    <mergeCell ref="A77:C77"/>
    <mergeCell ref="A78:C78"/>
    <mergeCell ref="A79:C79"/>
    <mergeCell ref="A86:C86"/>
    <mergeCell ref="A64:C64"/>
    <mergeCell ref="A65:C65"/>
    <mergeCell ref="A66:C66"/>
    <mergeCell ref="A70:C70"/>
    <mergeCell ref="A73:C73"/>
    <mergeCell ref="A74:C74"/>
    <mergeCell ref="A49:C49"/>
    <mergeCell ref="A51:C51"/>
    <mergeCell ref="A55:C55"/>
    <mergeCell ref="A57:C57"/>
    <mergeCell ref="A61:C61"/>
    <mergeCell ref="A63:C63"/>
    <mergeCell ref="A21:C21"/>
    <mergeCell ref="A22:C22"/>
    <mergeCell ref="A40:C40"/>
    <mergeCell ref="A41:C41"/>
    <mergeCell ref="A42:C42"/>
    <mergeCell ref="A43:C43"/>
    <mergeCell ref="A15:C15"/>
    <mergeCell ref="A16:C16"/>
    <mergeCell ref="A17:C17"/>
    <mergeCell ref="A18:C18"/>
    <mergeCell ref="A19:C19"/>
    <mergeCell ref="A20:C20"/>
    <mergeCell ref="A9:C9"/>
    <mergeCell ref="A10:C10"/>
    <mergeCell ref="A11:C11"/>
    <mergeCell ref="A12:C12"/>
    <mergeCell ref="A13:C13"/>
    <mergeCell ref="A14:C14"/>
    <mergeCell ref="A1:K1"/>
    <mergeCell ref="A3:E3"/>
    <mergeCell ref="A5:C5"/>
    <mergeCell ref="A6:C6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 Račun prihoda i rashoda (2)</vt:lpstr>
      <vt:lpstr>Rashodi prema funkcijskoj kl</vt:lpstr>
      <vt:lpstr>Račun financiranja</vt:lpstr>
      <vt:lpstr>Račun financiranja po izvorima</vt:lpstr>
      <vt:lpstr>POSEBNI DIO 2.RAZINA</vt:lpstr>
      <vt:lpstr>POSEBNI DIO 4.RAZINA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Gordana Prpić</cp:lastModifiedBy>
  <cp:lastPrinted>2026-07-17T09:25:27Z</cp:lastPrinted>
  <dcterms:created xsi:type="dcterms:W3CDTF">2022-08-12T12:51:27Z</dcterms:created>
  <dcterms:modified xsi:type="dcterms:W3CDTF">2026-07-27T07:19:41Z</dcterms:modified>
</cp:coreProperties>
</file>