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Gordana\Desktop\16.6.2025\FINANCIJSKI PLANOVI, PLAN RADNIH MJESTA\FINANCIJSKI PLANOVI I REBALANSI 2025\Izvršenje za 2025\"/>
    </mc:Choice>
  </mc:AlternateContent>
  <xr:revisionPtr revIDLastSave="0" documentId="13_ncr:1_{FEE8D37D-0142-40CA-A710-C67DD65DB951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Račun financiranja po izvorima" sheetId="8" r:id="rId5"/>
    <sheet name="POSEBNI DIO 2. RAZINA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5" i="3" l="1"/>
  <c r="H27" i="3"/>
  <c r="H28" i="3"/>
  <c r="H29" i="3"/>
  <c r="J29" i="3" s="1"/>
  <c r="E29" i="3"/>
  <c r="E28" i="3" s="1"/>
  <c r="E27" i="3" s="1"/>
  <c r="J30" i="3"/>
  <c r="J23" i="1"/>
  <c r="K10" i="1"/>
  <c r="K12" i="1"/>
  <c r="K13" i="1"/>
  <c r="K14" i="1"/>
  <c r="K15" i="1"/>
  <c r="J10" i="1"/>
  <c r="J12" i="1"/>
  <c r="J13" i="1"/>
  <c r="J14" i="1"/>
  <c r="J15" i="1"/>
  <c r="K9" i="1"/>
  <c r="J9" i="1"/>
  <c r="I39" i="3" l="1"/>
  <c r="J39" i="3"/>
  <c r="I40" i="3"/>
  <c r="J40" i="3"/>
  <c r="I41" i="3"/>
  <c r="J41" i="3"/>
  <c r="I42" i="3"/>
  <c r="J42" i="3"/>
  <c r="I44" i="3"/>
  <c r="J44" i="3"/>
  <c r="I45" i="3"/>
  <c r="J45" i="3"/>
  <c r="I46" i="3"/>
  <c r="J46" i="3"/>
  <c r="I47" i="3"/>
  <c r="J47" i="3"/>
  <c r="I48" i="3"/>
  <c r="J48" i="3"/>
  <c r="I49" i="3"/>
  <c r="J49" i="3"/>
  <c r="I51" i="3"/>
  <c r="J51" i="3"/>
  <c r="I52" i="3"/>
  <c r="J52" i="3"/>
  <c r="I57" i="3"/>
  <c r="J57" i="3"/>
  <c r="I58" i="3"/>
  <c r="J58" i="3"/>
  <c r="I60" i="3"/>
  <c r="J60" i="3"/>
  <c r="I61" i="3"/>
  <c r="J61" i="3"/>
  <c r="I62" i="3"/>
  <c r="J62" i="3"/>
  <c r="I64" i="3"/>
  <c r="J64" i="3"/>
  <c r="I67" i="3"/>
  <c r="J67" i="3"/>
  <c r="I69" i="3"/>
  <c r="J69" i="3"/>
  <c r="I71" i="3"/>
  <c r="J71" i="3"/>
  <c r="I73" i="3"/>
  <c r="H19" i="3"/>
  <c r="I12" i="3"/>
  <c r="J12" i="3"/>
  <c r="I13" i="3"/>
  <c r="J13" i="3"/>
  <c r="I14" i="3"/>
  <c r="J14" i="3"/>
  <c r="I15" i="3"/>
  <c r="J15" i="3"/>
  <c r="I18" i="3"/>
  <c r="J18" i="3"/>
  <c r="I20" i="3"/>
  <c r="J20" i="3"/>
  <c r="I22" i="3"/>
  <c r="J22" i="3"/>
  <c r="J28" i="3"/>
  <c r="J19" i="7"/>
  <c r="I19" i="7"/>
  <c r="I13" i="7"/>
  <c r="J13" i="7"/>
  <c r="I14" i="7"/>
  <c r="J14" i="7"/>
  <c r="I15" i="7"/>
  <c r="J15" i="7"/>
  <c r="I16" i="7"/>
  <c r="J16" i="7"/>
  <c r="I17" i="7"/>
  <c r="J17" i="7"/>
  <c r="I18" i="7"/>
  <c r="J18" i="7"/>
  <c r="J12" i="7"/>
  <c r="I12" i="7"/>
  <c r="J11" i="7"/>
  <c r="I11" i="7"/>
  <c r="J9" i="7"/>
  <c r="I9" i="7"/>
  <c r="J8" i="7"/>
  <c r="I8" i="7"/>
  <c r="J191" i="7" l="1"/>
  <c r="H104" i="7" l="1"/>
  <c r="H31" i="7"/>
  <c r="H39" i="7"/>
  <c r="H113" i="7" l="1"/>
  <c r="H72" i="3"/>
  <c r="H138" i="7"/>
  <c r="H136" i="7" s="1"/>
  <c r="J95" i="7"/>
  <c r="J93" i="7" s="1"/>
  <c r="I95" i="7"/>
  <c r="I93" i="7" s="1"/>
  <c r="H95" i="7"/>
  <c r="H93" i="7" s="1"/>
  <c r="G95" i="7"/>
  <c r="G93" i="7" s="1"/>
  <c r="H43" i="3"/>
  <c r="H38" i="3"/>
  <c r="H63" i="3"/>
  <c r="F22" i="1" l="1"/>
  <c r="F12" i="1"/>
  <c r="F9" i="1"/>
  <c r="F15" i="1" s="1"/>
  <c r="F23" i="1" l="1"/>
  <c r="F29" i="1" s="1"/>
  <c r="F30" i="1" s="1"/>
  <c r="E50" i="3"/>
  <c r="E72" i="3"/>
  <c r="E63" i="3"/>
  <c r="I63" i="3" s="1"/>
  <c r="E59" i="3"/>
  <c r="E55" i="3"/>
  <c r="I55" i="3" s="1"/>
  <c r="E43" i="3"/>
  <c r="I43" i="3" s="1"/>
  <c r="E38" i="3"/>
  <c r="I38" i="3" s="1"/>
  <c r="E11" i="3"/>
  <c r="E65" i="3" l="1"/>
  <c r="I72" i="3"/>
  <c r="E37" i="3"/>
  <c r="E36" i="3" s="1"/>
  <c r="E21" i="3"/>
  <c r="E19" i="3"/>
  <c r="E17" i="3"/>
  <c r="E10" i="3" s="1"/>
  <c r="E9" i="3" l="1"/>
  <c r="E147" i="7" l="1"/>
  <c r="E159" i="7"/>
  <c r="E157" i="7" s="1"/>
  <c r="E113" i="7"/>
  <c r="E111" i="7" s="1"/>
  <c r="J26" i="7"/>
  <c r="J23" i="7" s="1"/>
  <c r="I26" i="7"/>
  <c r="I23" i="7" s="1"/>
  <c r="H26" i="7"/>
  <c r="H23" i="7" s="1"/>
  <c r="G26" i="7"/>
  <c r="G23" i="7" s="1"/>
  <c r="F26" i="7"/>
  <c r="F23" i="7" s="1"/>
  <c r="E26" i="7"/>
  <c r="E23" i="7" s="1"/>
  <c r="E195" i="7"/>
  <c r="E193" i="7" s="1"/>
  <c r="E191" i="7"/>
  <c r="E189" i="7"/>
  <c r="E185" i="7"/>
  <c r="E183" i="7" s="1"/>
  <c r="E181" i="7"/>
  <c r="E177" i="7"/>
  <c r="E173" i="7"/>
  <c r="E169" i="7"/>
  <c r="E165" i="7"/>
  <c r="E163" i="7" s="1"/>
  <c r="E155" i="7"/>
  <c r="E150" i="7"/>
  <c r="E143" i="7"/>
  <c r="E134" i="7"/>
  <c r="E131" i="7"/>
  <c r="E122" i="7"/>
  <c r="E120" i="7" s="1"/>
  <c r="E118" i="7"/>
  <c r="E116" i="7" s="1"/>
  <c r="E109" i="7"/>
  <c r="E107" i="7" s="1"/>
  <c r="E104" i="7"/>
  <c r="E102" i="7" s="1"/>
  <c r="E101" i="7" s="1"/>
  <c r="E99" i="7"/>
  <c r="E93" i="7" s="1"/>
  <c r="E98" i="7"/>
  <c r="E90" i="7"/>
  <c r="E86" i="7"/>
  <c r="E82" i="7"/>
  <c r="E77" i="7"/>
  <c r="E64" i="7"/>
  <c r="E56" i="7"/>
  <c r="E54" i="7" s="1"/>
  <c r="E52" i="7"/>
  <c r="E50" i="7" s="1"/>
  <c r="E48" i="7"/>
  <c r="E46" i="7" s="1"/>
  <c r="E44" i="7"/>
  <c r="E42" i="7" s="1"/>
  <c r="E39" i="7"/>
  <c r="E37" i="7" s="1"/>
  <c r="E35" i="7"/>
  <c r="E33" i="7" s="1"/>
  <c r="E31" i="7"/>
  <c r="E29" i="7" s="1"/>
  <c r="E21" i="7"/>
  <c r="E19" i="7" s="1"/>
  <c r="E11" i="7"/>
  <c r="E167" i="7" l="1"/>
  <c r="E62" i="7"/>
  <c r="E129" i="7"/>
  <c r="E124" i="7" s="1"/>
  <c r="E106" i="7"/>
  <c r="E187" i="7"/>
  <c r="E175" i="7"/>
  <c r="E142" i="7"/>
  <c r="E141" i="7" s="1"/>
  <c r="E80" i="7"/>
  <c r="E9" i="7"/>
  <c r="E8" i="7" s="1"/>
  <c r="K22" i="1"/>
  <c r="J22" i="1"/>
  <c r="I22" i="1"/>
  <c r="I12" i="1"/>
  <c r="I9" i="1"/>
  <c r="H11" i="3"/>
  <c r="H17" i="3"/>
  <c r="H191" i="7"/>
  <c r="J131" i="7"/>
  <c r="I131" i="7"/>
  <c r="H131" i="7"/>
  <c r="J113" i="7"/>
  <c r="J111" i="7" s="1"/>
  <c r="I113" i="7"/>
  <c r="I111" i="7" s="1"/>
  <c r="H111" i="7"/>
  <c r="G113" i="7"/>
  <c r="G111" i="7" s="1"/>
  <c r="F113" i="7"/>
  <c r="F111" i="7" s="1"/>
  <c r="J44" i="7"/>
  <c r="J42" i="7" s="1"/>
  <c r="I44" i="7"/>
  <c r="I42" i="7" s="1"/>
  <c r="H44" i="7"/>
  <c r="H42" i="7" s="1"/>
  <c r="G44" i="7"/>
  <c r="G42" i="7" s="1"/>
  <c r="F44" i="7"/>
  <c r="F42" i="7" s="1"/>
  <c r="J195" i="7"/>
  <c r="J193" i="7" s="1"/>
  <c r="J189" i="7"/>
  <c r="J185" i="7"/>
  <c r="J183" i="7" s="1"/>
  <c r="J181" i="7"/>
  <c r="J177" i="7"/>
  <c r="J173" i="7"/>
  <c r="J169" i="7"/>
  <c r="J165" i="7"/>
  <c r="J163" i="7" s="1"/>
  <c r="J159" i="7"/>
  <c r="J157" i="7" s="1"/>
  <c r="J155" i="7"/>
  <c r="J150" i="7"/>
  <c r="J147" i="7"/>
  <c r="J143" i="7"/>
  <c r="J134" i="7"/>
  <c r="J122" i="7"/>
  <c r="J120" i="7" s="1"/>
  <c r="J118" i="7"/>
  <c r="J116" i="7" s="1"/>
  <c r="J109" i="7"/>
  <c r="J107" i="7" s="1"/>
  <c r="J102" i="7"/>
  <c r="J101" i="7" s="1"/>
  <c r="J99" i="7"/>
  <c r="J98" i="7" s="1"/>
  <c r="J90" i="7"/>
  <c r="J86" i="7"/>
  <c r="J82" i="7"/>
  <c r="J77" i="7"/>
  <c r="J64" i="7"/>
  <c r="J56" i="7"/>
  <c r="J54" i="7" s="1"/>
  <c r="J52" i="7"/>
  <c r="J50" i="7" s="1"/>
  <c r="J48" i="7"/>
  <c r="J46" i="7" s="1"/>
  <c r="J31" i="7"/>
  <c r="J29" i="7" s="1"/>
  <c r="J39" i="7"/>
  <c r="J37" i="7" s="1"/>
  <c r="J35" i="7"/>
  <c r="J33" i="7" s="1"/>
  <c r="J21" i="7"/>
  <c r="H195" i="7"/>
  <c r="H193" i="7" s="1"/>
  <c r="H189" i="7"/>
  <c r="H185" i="7"/>
  <c r="H183" i="7" s="1"/>
  <c r="H181" i="7"/>
  <c r="H177" i="7"/>
  <c r="H173" i="7"/>
  <c r="H169" i="7"/>
  <c r="H165" i="7"/>
  <c r="H163" i="7" s="1"/>
  <c r="H159" i="7"/>
  <c r="H157" i="7" s="1"/>
  <c r="H155" i="7"/>
  <c r="H150" i="7"/>
  <c r="H147" i="7"/>
  <c r="H143" i="7"/>
  <c r="H134" i="7"/>
  <c r="H122" i="7"/>
  <c r="H120" i="7" s="1"/>
  <c r="H118" i="7"/>
  <c r="H116" i="7" s="1"/>
  <c r="H109" i="7"/>
  <c r="H107" i="7" s="1"/>
  <c r="H102" i="7"/>
  <c r="H101" i="7" s="1"/>
  <c r="H99" i="7"/>
  <c r="H98" i="7" s="1"/>
  <c r="H90" i="7"/>
  <c r="H86" i="7"/>
  <c r="H82" i="7"/>
  <c r="H77" i="7"/>
  <c r="H64" i="7"/>
  <c r="H56" i="7"/>
  <c r="H54" i="7" s="1"/>
  <c r="H52" i="7"/>
  <c r="H50" i="7" s="1"/>
  <c r="H48" i="7"/>
  <c r="H46" i="7" s="1"/>
  <c r="H37" i="7"/>
  <c r="H35" i="7"/>
  <c r="H33" i="7" s="1"/>
  <c r="H29" i="7"/>
  <c r="H21" i="7"/>
  <c r="H19" i="7" s="1"/>
  <c r="H11" i="7"/>
  <c r="I195" i="7"/>
  <c r="I193" i="7" s="1"/>
  <c r="I191" i="7"/>
  <c r="I189" i="7"/>
  <c r="I185" i="7"/>
  <c r="I183" i="7" s="1"/>
  <c r="I181" i="7"/>
  <c r="I177" i="7"/>
  <c r="I173" i="7"/>
  <c r="I169" i="7"/>
  <c r="I165" i="7"/>
  <c r="I163" i="7" s="1"/>
  <c r="I159" i="7"/>
  <c r="I157" i="7" s="1"/>
  <c r="I155" i="7"/>
  <c r="I150" i="7"/>
  <c r="I147" i="7"/>
  <c r="I143" i="7"/>
  <c r="I134" i="7"/>
  <c r="I122" i="7"/>
  <c r="I120" i="7" s="1"/>
  <c r="I118" i="7"/>
  <c r="I116" i="7" s="1"/>
  <c r="I109" i="7"/>
  <c r="I107" i="7" s="1"/>
  <c r="I102" i="7"/>
  <c r="I101" i="7" s="1"/>
  <c r="I99" i="7"/>
  <c r="I98" i="7" s="1"/>
  <c r="I90" i="7"/>
  <c r="I86" i="7"/>
  <c r="I82" i="7"/>
  <c r="I80" i="7" s="1"/>
  <c r="I77" i="7"/>
  <c r="I64" i="7"/>
  <c r="I56" i="7"/>
  <c r="I54" i="7" s="1"/>
  <c r="I52" i="7"/>
  <c r="I50" i="7" s="1"/>
  <c r="I48" i="7"/>
  <c r="I46" i="7" s="1"/>
  <c r="I39" i="7"/>
  <c r="I37" i="7" s="1"/>
  <c r="I35" i="7"/>
  <c r="I33" i="7" s="1"/>
  <c r="I31" i="7"/>
  <c r="I29" i="7" s="1"/>
  <c r="I21" i="7"/>
  <c r="I19" i="3" l="1"/>
  <c r="I17" i="3"/>
  <c r="I11" i="3"/>
  <c r="J80" i="7"/>
  <c r="H142" i="7"/>
  <c r="H80" i="7"/>
  <c r="E28" i="7"/>
  <c r="E140" i="7"/>
  <c r="I15" i="1"/>
  <c r="I23" i="1" s="1"/>
  <c r="I29" i="1" s="1"/>
  <c r="K23" i="1"/>
  <c r="K29" i="1" s="1"/>
  <c r="J29" i="1"/>
  <c r="I129" i="7"/>
  <c r="I124" i="7" s="1"/>
  <c r="H106" i="7"/>
  <c r="I106" i="7"/>
  <c r="J106" i="7"/>
  <c r="J62" i="7"/>
  <c r="J28" i="7" s="1"/>
  <c r="J129" i="7"/>
  <c r="J124" i="7" s="1"/>
  <c r="J187" i="7"/>
  <c r="J175" i="7"/>
  <c r="H141" i="7"/>
  <c r="H129" i="7"/>
  <c r="H124" i="7" s="1"/>
  <c r="H187" i="7"/>
  <c r="J167" i="7"/>
  <c r="I62" i="7"/>
  <c r="I28" i="7" s="1"/>
  <c r="H175" i="7"/>
  <c r="H62" i="7"/>
  <c r="H28" i="7" s="1"/>
  <c r="H9" i="7"/>
  <c r="H8" i="7" s="1"/>
  <c r="H167" i="7"/>
  <c r="J142" i="7"/>
  <c r="J141" i="7" s="1"/>
  <c r="I187" i="7"/>
  <c r="I167" i="7"/>
  <c r="I175" i="7"/>
  <c r="I142" i="7"/>
  <c r="I141" i="7" s="1"/>
  <c r="E7" i="7" l="1"/>
  <c r="H140" i="7"/>
  <c r="H7" i="7" s="1"/>
  <c r="J140" i="7"/>
  <c r="I140" i="7"/>
  <c r="I7" i="7" l="1"/>
  <c r="G31" i="7" l="1"/>
  <c r="G21" i="3" l="1"/>
  <c r="G19" i="3"/>
  <c r="J19" i="3" s="1"/>
  <c r="H53" i="3"/>
  <c r="H50" i="3" s="1"/>
  <c r="H54" i="3"/>
  <c r="H59" i="3"/>
  <c r="H68" i="3"/>
  <c r="H70" i="3"/>
  <c r="J70" i="3" s="1"/>
  <c r="H16" i="3"/>
  <c r="H24" i="3"/>
  <c r="H26" i="3"/>
  <c r="H66" i="3" l="1"/>
  <c r="I54" i="3"/>
  <c r="J54" i="3"/>
  <c r="I66" i="3"/>
  <c r="I59" i="3"/>
  <c r="I50" i="3"/>
  <c r="I16" i="3"/>
  <c r="J16" i="3"/>
  <c r="H37" i="3"/>
  <c r="I24" i="3"/>
  <c r="J24" i="3"/>
  <c r="H21" i="3"/>
  <c r="I37" i="3" l="1"/>
  <c r="H10" i="3"/>
  <c r="I21" i="3"/>
  <c r="J21" i="3"/>
  <c r="I10" i="3" l="1"/>
  <c r="G165" i="7" l="1"/>
  <c r="G72" i="3" l="1"/>
  <c r="G11" i="3"/>
  <c r="J11" i="3" s="1"/>
  <c r="G25" i="3" l="1"/>
  <c r="H25" i="3" s="1"/>
  <c r="F55" i="3"/>
  <c r="G55" i="3"/>
  <c r="J55" i="3" s="1"/>
  <c r="G66" i="3"/>
  <c r="J66" i="3" s="1"/>
  <c r="F59" i="3"/>
  <c r="G59" i="3"/>
  <c r="J59" i="3" s="1"/>
  <c r="H9" i="3" l="1"/>
  <c r="G99" i="7"/>
  <c r="G98" i="7" s="1"/>
  <c r="F99" i="7"/>
  <c r="I9" i="3" l="1"/>
  <c r="F98" i="7"/>
  <c r="F93" i="7"/>
  <c r="G189" i="7"/>
  <c r="G191" i="7"/>
  <c r="G147" i="7"/>
  <c r="G143" i="7"/>
  <c r="G142" i="7" s="1"/>
  <c r="F143" i="7"/>
  <c r="F142" i="7" s="1"/>
  <c r="F165" i="7" l="1"/>
  <c r="F163" i="7" s="1"/>
  <c r="G163" i="7"/>
  <c r="F21" i="3" l="1"/>
  <c r="F66" i="3"/>
  <c r="F63" i="3" l="1"/>
  <c r="G63" i="3"/>
  <c r="J63" i="3" s="1"/>
  <c r="F72" i="3"/>
  <c r="H65" i="3" s="1"/>
  <c r="H36" i="3" l="1"/>
  <c r="I65" i="3"/>
  <c r="I36" i="3"/>
  <c r="G65" i="3"/>
  <c r="J65" i="3" s="1"/>
  <c r="G50" i="3"/>
  <c r="J50" i="3" s="1"/>
  <c r="G43" i="3"/>
  <c r="J43" i="3" s="1"/>
  <c r="G38" i="3"/>
  <c r="J38" i="3" s="1"/>
  <c r="F65" i="3"/>
  <c r="F50" i="3"/>
  <c r="F43" i="3"/>
  <c r="F38" i="3"/>
  <c r="G37" i="3" l="1"/>
  <c r="J37" i="3" s="1"/>
  <c r="F37" i="3"/>
  <c r="F36" i="3" s="1"/>
  <c r="G36" i="3" l="1"/>
  <c r="J36" i="3" s="1"/>
  <c r="G17" i="3"/>
  <c r="J17" i="3" s="1"/>
  <c r="F17" i="3"/>
  <c r="F19" i="3"/>
  <c r="F11" i="3"/>
  <c r="F10" i="3" s="1"/>
  <c r="F9" i="3" l="1"/>
  <c r="F90" i="7" l="1"/>
  <c r="G90" i="7"/>
  <c r="G195" i="7"/>
  <c r="G193" i="7" s="1"/>
  <c r="G173" i="7"/>
  <c r="G134" i="7"/>
  <c r="G122" i="7"/>
  <c r="G120" i="7" s="1"/>
  <c r="G118" i="7"/>
  <c r="G116" i="7" s="1"/>
  <c r="G109" i="7"/>
  <c r="G107" i="7" s="1"/>
  <c r="G106" i="7" s="1"/>
  <c r="G104" i="7"/>
  <c r="G102" i="7" s="1"/>
  <c r="G101" i="7" s="1"/>
  <c r="G56" i="7"/>
  <c r="G54" i="7" s="1"/>
  <c r="G52" i="7"/>
  <c r="G50" i="7" s="1"/>
  <c r="G48" i="7"/>
  <c r="G46" i="7" s="1"/>
  <c r="G39" i="7"/>
  <c r="G37" i="7" s="1"/>
  <c r="G35" i="7"/>
  <c r="G33" i="7" s="1"/>
  <c r="G29" i="7"/>
  <c r="F195" i="7"/>
  <c r="F193" i="7" s="1"/>
  <c r="F191" i="7"/>
  <c r="F189" i="7"/>
  <c r="F173" i="7"/>
  <c r="F134" i="7"/>
  <c r="F131" i="7"/>
  <c r="F122" i="7"/>
  <c r="F120" i="7" s="1"/>
  <c r="F118" i="7"/>
  <c r="F116" i="7" s="1"/>
  <c r="F109" i="7"/>
  <c r="F107" i="7" s="1"/>
  <c r="F106" i="7" s="1"/>
  <c r="F104" i="7"/>
  <c r="F102" i="7" s="1"/>
  <c r="F101" i="7" s="1"/>
  <c r="F56" i="7"/>
  <c r="F54" i="7" s="1"/>
  <c r="F52" i="7"/>
  <c r="F50" i="7" s="1"/>
  <c r="F48" i="7"/>
  <c r="F46" i="7" s="1"/>
  <c r="F39" i="7"/>
  <c r="F37" i="7" s="1"/>
  <c r="F35" i="7"/>
  <c r="F33" i="7" s="1"/>
  <c r="F31" i="7"/>
  <c r="F29" i="7" s="1"/>
  <c r="F185" i="7" l="1"/>
  <c r="F183" i="7" s="1"/>
  <c r="G64" i="7"/>
  <c r="F21" i="7"/>
  <c r="F19" i="7" s="1"/>
  <c r="F155" i="7"/>
  <c r="F181" i="7"/>
  <c r="G77" i="7"/>
  <c r="G185" i="7"/>
  <c r="G183" i="7" s="1"/>
  <c r="F64" i="7"/>
  <c r="F77" i="7"/>
  <c r="F86" i="7"/>
  <c r="G21" i="7"/>
  <c r="G19" i="7" s="1"/>
  <c r="G129" i="7"/>
  <c r="G124" i="7" s="1"/>
  <c r="G155" i="7"/>
  <c r="G181" i="7"/>
  <c r="G11" i="7"/>
  <c r="F11" i="7"/>
  <c r="G150" i="7"/>
  <c r="F150" i="7"/>
  <c r="F141" i="7" s="1"/>
  <c r="G86" i="7"/>
  <c r="G82" i="7"/>
  <c r="G80" i="7" s="1"/>
  <c r="F82" i="7"/>
  <c r="G187" i="7"/>
  <c r="F129" i="7"/>
  <c r="F124" i="7" s="1"/>
  <c r="F187" i="7"/>
  <c r="F80" i="7" l="1"/>
  <c r="G141" i="7"/>
  <c r="G9" i="7"/>
  <c r="G159" i="7"/>
  <c r="G157" i="7" s="1"/>
  <c r="F159" i="7"/>
  <c r="F157" i="7" s="1"/>
  <c r="F169" i="7"/>
  <c r="F167" i="7" s="1"/>
  <c r="G177" i="7"/>
  <c r="G175" i="7" s="1"/>
  <c r="F177" i="7"/>
  <c r="F175" i="7" s="1"/>
  <c r="G62" i="7"/>
  <c r="G28" i="7" s="1"/>
  <c r="F62" i="7"/>
  <c r="F28" i="7" s="1"/>
  <c r="F9" i="7"/>
  <c r="F8" i="7" s="1"/>
  <c r="G169" i="7"/>
  <c r="G167" i="7" s="1"/>
  <c r="F140" i="7" l="1"/>
  <c r="F7" i="7" s="1"/>
  <c r="G140" i="7"/>
  <c r="G8" i="7"/>
  <c r="G7" i="7" l="1"/>
  <c r="J7" i="7" s="1"/>
  <c r="G9" i="1"/>
  <c r="H22" i="1"/>
  <c r="G22" i="1"/>
  <c r="H12" i="1"/>
  <c r="G12" i="1"/>
  <c r="H9" i="1"/>
  <c r="G38" i="1" l="1"/>
  <c r="G15" i="1"/>
  <c r="H15" i="1"/>
  <c r="H23" i="1" s="1"/>
  <c r="H29" i="1" s="1"/>
  <c r="G23" i="1"/>
  <c r="G29" i="1" s="1"/>
  <c r="G30" i="1" s="1"/>
  <c r="H35" i="1" l="1"/>
  <c r="H38" i="1" s="1"/>
  <c r="I35" i="1" s="1"/>
  <c r="I38" i="1" s="1"/>
  <c r="J35" i="1" s="1"/>
  <c r="J38" i="1" s="1"/>
  <c r="K35" i="1" s="1"/>
  <c r="K38" i="1" s="1"/>
  <c r="G10" i="3" l="1"/>
  <c r="G9" i="3" l="1"/>
  <c r="J9" i="3" s="1"/>
  <c r="J10" i="3"/>
</calcChain>
</file>

<file path=xl/sharedStrings.xml><?xml version="1.0" encoding="utf-8"?>
<sst xmlns="http://schemas.openxmlformats.org/spreadsheetml/2006/main" count="496" uniqueCount="219">
  <si>
    <t>PRIHODI UKUPNO</t>
  </si>
  <si>
    <t>PRIHODI POSLOVANJA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</si>
  <si>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</si>
  <si>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</si>
  <si>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</si>
  <si>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</si>
  <si>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</si>
  <si>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</si>
  <si>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</si>
  <si>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</si>
  <si>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</si>
  <si>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</si>
  <si>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</si>
  <si>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</si>
  <si>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</si>
  <si>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</si>
  <si>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</si>
  <si>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</si>
  <si>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</si>
  <si>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</si>
  <si>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</si>
  <si>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</si>
  <si>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</si>
  <si>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</si>
  <si>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</si>
  <si>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</si>
  <si>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</si>
  <si>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</si>
  <si>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</si>
  <si>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</si>
  <si>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</si>
  <si>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</si>
  <si>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</si>
  <si>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</si>
  <si>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</si>
  <si>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</si>
  <si>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</si>
  <si>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</si>
  <si>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</si>
  <si>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</si>
  <si>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</si>
  <si>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</si>
  <si>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</si>
  <si>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</si>
  <si>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</si>
  <si>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Ostali prihodi za posebne namjene</t>
  </si>
  <si>
    <t>Rashodi za nabavu proizvedene dugotrajne imovine</t>
  </si>
  <si>
    <t>Naziv</t>
  </si>
  <si>
    <t>09 Obrazovanje</t>
  </si>
  <si>
    <t>091 Predškolsko i osnovno obrazovanje</t>
  </si>
  <si>
    <t>0912 Osnovno obrazovanje</t>
  </si>
  <si>
    <t>096 Dodatne usluge u obrazovanju</t>
  </si>
  <si>
    <t>Ostale pomoći i darovnice</t>
  </si>
  <si>
    <t>PROGRAM 1001</t>
  </si>
  <si>
    <t>Aktivnost A100001</t>
  </si>
  <si>
    <t>Financijski  rashodi</t>
  </si>
  <si>
    <t>Ostali financijski rashodi</t>
  </si>
  <si>
    <t>Aktivnost A100002</t>
  </si>
  <si>
    <t>MINIMALNI STANDARD U OSNOVNOM ŠKOLSTVU - MATERIJALNI RASHODI</t>
  </si>
  <si>
    <t>TEKUĆE I INVESTICIJSKO ODRŽAVANJE- MINIMALNI STANDARD</t>
  </si>
  <si>
    <t>Aktivnost A100003</t>
  </si>
  <si>
    <t>Energenti</t>
  </si>
  <si>
    <t>Program 1001</t>
  </si>
  <si>
    <t>POJAČANI STANDARD U ŠKOLSTVU</t>
  </si>
  <si>
    <t>Tekući projekt T100002</t>
  </si>
  <si>
    <t>Tekući projekt T100041</t>
  </si>
  <si>
    <t>NOVA ŠKOLSKA SHEMA VOĆA I POVRĆA TE MLIJEKA I MLIJEČNIH PROIZVODA</t>
  </si>
  <si>
    <t>Naknade građanima i kućanstvima na temelju osiguranja i druge naknade</t>
  </si>
  <si>
    <t>Tekući projekt T100011</t>
  </si>
  <si>
    <t xml:space="preserve">KAPITALNO ULAGANJE </t>
  </si>
  <si>
    <t>OPREMA ŠKOLA</t>
  </si>
  <si>
    <t>Program 1003</t>
  </si>
  <si>
    <t>PROGRAM OSNOVNIH ŠKOLA IZVAN ŽUPANIJSKOG PRORAČUNA</t>
  </si>
  <si>
    <t>Financijski rashodi</t>
  </si>
  <si>
    <t>Tekući projekt T100012</t>
  </si>
  <si>
    <t>Rashodi za nefinancijsku imovinu</t>
  </si>
  <si>
    <t>Rashodi za nabavu proizvodne dugotrajne imovine</t>
  </si>
  <si>
    <t>NABAVA UDŽBENIKA</t>
  </si>
  <si>
    <t>Naknada građanima i kućanstvima na temelju osiguranja i druge naknade</t>
  </si>
  <si>
    <t>Rashodi za nabavu proizved. dugotrajne imovine</t>
  </si>
  <si>
    <t>opći prihodi i primici</t>
  </si>
  <si>
    <t>Ministarstvo poljoprivrede</t>
  </si>
  <si>
    <t>Izvor financiranja 1.1.</t>
  </si>
  <si>
    <t>Izvor financiranja 5.Đ</t>
  </si>
  <si>
    <t>vlastiti prihodi</t>
  </si>
  <si>
    <t>Izvor financiranja 3.3.</t>
  </si>
  <si>
    <t>pomoći oš</t>
  </si>
  <si>
    <t>Izvor financiranja 5.K.</t>
  </si>
  <si>
    <t>Izvor financiranja 4.L.</t>
  </si>
  <si>
    <t>Prihod za posebne namjene</t>
  </si>
  <si>
    <t>izvor financiranja: 5.K.</t>
  </si>
  <si>
    <t>izvori financiranja 5.K.</t>
  </si>
  <si>
    <t>Izvor financiranja: 1.1.</t>
  </si>
  <si>
    <t>Izvor financiranja: 5.T.</t>
  </si>
  <si>
    <t>MZO-ESF V</t>
  </si>
  <si>
    <t>Županijska stručna vijeća</t>
  </si>
  <si>
    <t>Tekući projekt T100003</t>
  </si>
  <si>
    <t>Natjecanja</t>
  </si>
  <si>
    <t>POTICANJE KORIŠTENJA SREDSTAVA IZ FONDOVA EU</t>
  </si>
  <si>
    <t>Program 1002</t>
  </si>
  <si>
    <t>Tekući projekt T100001</t>
  </si>
  <si>
    <t>Decentralizirana sredstva-OŠ</t>
  </si>
  <si>
    <t>TEKUĆE I INVESTICIJSKO ODRŽAVANJE U ŠKOLSTVU</t>
  </si>
  <si>
    <t>Tekući projekt T100016</t>
  </si>
  <si>
    <t>E- tehničar</t>
  </si>
  <si>
    <t>ADMINISTRATIVNO, TEHNIČKO I STRUČNO OSOBLJE P631001A100002</t>
  </si>
  <si>
    <t>ŠKOLSKA KUHINJA P631001T100003</t>
  </si>
  <si>
    <t>Tekuće donacije u novcu</t>
  </si>
  <si>
    <t>Tekući projekt T100055</t>
  </si>
  <si>
    <t>Prsten potpore VI</t>
  </si>
  <si>
    <t>izvor financiranja 1.1.</t>
  </si>
  <si>
    <t>SVEUKUPNO</t>
  </si>
  <si>
    <t>5.K.</t>
  </si>
  <si>
    <t>1.1.</t>
  </si>
  <si>
    <t>4.L</t>
  </si>
  <si>
    <t>Prihodi od upravnih i administrativnih prostojbi</t>
  </si>
  <si>
    <t>Prihodi od posebne namjene</t>
  </si>
  <si>
    <t>3.3.</t>
  </si>
  <si>
    <t>Prihodi  od prodaje proizvoda i pruženih usluga i donacije</t>
  </si>
  <si>
    <t xml:space="preserve">Vlastiti prihod </t>
  </si>
  <si>
    <t>5.Đ</t>
  </si>
  <si>
    <t>5.K</t>
  </si>
  <si>
    <t>Pomoći</t>
  </si>
  <si>
    <t>Naknade građanima i kućanstvima na temelju osiguranja i drugih akata</t>
  </si>
  <si>
    <t>UKUPNO PRIHODI</t>
  </si>
  <si>
    <t>UKUPNO RASHODI</t>
  </si>
  <si>
    <t>Prihodi od imovine</t>
  </si>
  <si>
    <t>KAPITALNO U OSNOVNO ŠKOLSTVO</t>
  </si>
  <si>
    <t>Kapitalni projekt K100127</t>
  </si>
  <si>
    <t>OŠ JAKOVLJE-RADOVI NA PREUREĐENJU TAVANA</t>
  </si>
  <si>
    <t>Rashodi za doddatna ulaganja na nefinancijskoj imovini</t>
  </si>
  <si>
    <t>Prsten potpore VII</t>
  </si>
  <si>
    <t>Tekući projekt T100058</t>
  </si>
  <si>
    <t>Tekući projekt T10006</t>
  </si>
  <si>
    <t>izvor financiranja : 4.L</t>
  </si>
  <si>
    <t>PRODUŽENI BORAVAK P6310001T100006</t>
  </si>
  <si>
    <t>Tekući projekt T10004</t>
  </si>
  <si>
    <t>Obljetnica škole</t>
  </si>
  <si>
    <t>Intelektualne usluge</t>
  </si>
  <si>
    <t>B. RAČUN FINANCIRANJA PREMA IZVORIMA FINANCIRANJA</t>
  </si>
  <si>
    <t>Brojčana oznaka i naziv</t>
  </si>
  <si>
    <t>PRIMICI UKUPNO</t>
  </si>
  <si>
    <t>8 Namjenski primici od zaduživanja</t>
  </si>
  <si>
    <t xml:space="preserve">  81 Namjenski primici od zaduživanja</t>
  </si>
  <si>
    <t>IZDACI UKUPNO</t>
  </si>
  <si>
    <t>1 Opći prihodi i primici</t>
  </si>
  <si>
    <t xml:space="preserve">  11 Opći prihodi i primici</t>
  </si>
  <si>
    <t>3 Vlastiti prihodi</t>
  </si>
  <si>
    <t xml:space="preserve">  31 Vlastiti prihodi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</si>
  <si>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</si>
  <si>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</si>
  <si>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</si>
  <si>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</si>
  <si>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</si>
  <si>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</si>
  <si>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</si>
  <si>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</si>
  <si>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</si>
  <si>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</si>
  <si>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</si>
  <si>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</si>
  <si>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>Ostale pomoći Općina</t>
  </si>
  <si>
    <t>Kapitalni projekt K100152</t>
  </si>
  <si>
    <t>OŠ JAKOVLJE-PROJEKTIRANJE I DOGRADNJA</t>
  </si>
  <si>
    <t>Izvor financiranja 5.&amp;</t>
  </si>
  <si>
    <t>NPOO</t>
  </si>
  <si>
    <t>Tekući projekt T100040</t>
  </si>
  <si>
    <t>Stručno usavršavanje djelatnika u školi</t>
  </si>
  <si>
    <t>KNJIGE ZA ŠKOLSKU KNJIŽNICU</t>
  </si>
  <si>
    <t>Tekući projekt T100027</t>
  </si>
  <si>
    <t>OPSKRBA BESPLATNIM ZALIHAMA MENSTRUALNIH HIGIJENSKIH POTREPŠTINA</t>
  </si>
  <si>
    <t>Tekuće donacije u naravi</t>
  </si>
  <si>
    <t>Ravnateljica: Aleksandra Đurđević, prof.</t>
  </si>
  <si>
    <t>5.&amp;</t>
  </si>
  <si>
    <t>Tekući projekt T100019</t>
  </si>
  <si>
    <t>PRIJEVOZ UČENIKA TEŠKOĆAMA</t>
  </si>
  <si>
    <t>Prijenosi između korisnika istog proračuna</t>
  </si>
  <si>
    <t>Tekući prijenosi između proračunskih korisnika istog proračuna</t>
  </si>
  <si>
    <t>Tekući prijenosi između korisnika istog proračuna</t>
  </si>
  <si>
    <t>Vlasiti izvor</t>
  </si>
  <si>
    <t>Rezultat poslovanja</t>
  </si>
  <si>
    <t>DODATNA ULAGANJA</t>
  </si>
  <si>
    <t>Izvor financiranja: 561</t>
  </si>
  <si>
    <t>Izvor financiranja: 5012</t>
  </si>
  <si>
    <t>Tekući projekt T100006</t>
  </si>
  <si>
    <t>Ostale izvanškolske aktivnosti</t>
  </si>
  <si>
    <t>Izvršenje 2024.</t>
  </si>
  <si>
    <t>NACIONALNO SUFINANCIRANJE EU PROJEKATA</t>
  </si>
  <si>
    <t>Tekući projekt T100060</t>
  </si>
  <si>
    <t>Izvršenje                          1.1.-31.12.2024.</t>
  </si>
  <si>
    <t>Opći prihodi i primici PP</t>
  </si>
  <si>
    <t>5.P</t>
  </si>
  <si>
    <t>MZOM-ESF+</t>
  </si>
  <si>
    <t>Izvršenje                      1.1.-31.12.2024.</t>
  </si>
  <si>
    <t>Ostale pomoći MZOM</t>
  </si>
  <si>
    <t>POMOĆNICI U NASTAVI-ZAGREBAČKA ŽUPANIJA</t>
  </si>
  <si>
    <t>PŠ IGRIŠĆE,OŠ JAKOVLJE-PREUREĐENJE PROSTORA</t>
  </si>
  <si>
    <t>Kapitalni projekt K100200</t>
  </si>
  <si>
    <t>Izvršenje FP 1.1.-31.12.2025.</t>
  </si>
  <si>
    <t>Indeks 2024.</t>
  </si>
  <si>
    <t>Indeks 2025.</t>
  </si>
  <si>
    <t>Tekući plan za 2025. (1.rebalans )</t>
  </si>
  <si>
    <t>Izvorni Plan 2025.</t>
  </si>
  <si>
    <t>7=(6/3)*100</t>
  </si>
  <si>
    <t>8=(6/5)*100</t>
  </si>
  <si>
    <t>Izvršenje FP                   1.1.-31.12.2025.</t>
  </si>
  <si>
    <t>9=(8/5)*100</t>
  </si>
  <si>
    <t>10=(8/7)*100</t>
  </si>
  <si>
    <t>5=(4/1)*100</t>
  </si>
  <si>
    <t>6=(4/3)*100</t>
  </si>
  <si>
    <t xml:space="preserve">U Jakovlju, 27.3.2026. </t>
  </si>
  <si>
    <t>KLASA: 400-01/26-01/04</t>
  </si>
  <si>
    <t>URBROJ: 238-11-45/01-26-01</t>
  </si>
  <si>
    <t xml:space="preserve">IZVJEŠĆE O IZVRŠENJU FINANCIJSKOG PLANA ZA 1.1.-31.12.2025. OSNOVNE ŠKOLE JAKOVLJE 
 OŠ JAKOVLJE KO24 </t>
  </si>
  <si>
    <t xml:space="preserve">IZVJEŠĆE O IZVRŠENJU FINANCIJSKOG PLANA ZA 1.1.-31.12.2025. 
OSNOVNE ŠKOLE JAKOVLJE - OŠ JAKOVLJE KO24 </t>
  </si>
  <si>
    <t xml:space="preserve">IZVJEŠĆE O IZVRŠENJU FINANCIJSKOG PLANA ZA 1.1.-31.12.2025. OSNOVNE ŠKOLE JAKOVLJE                                                                                                                                                                                      OŠ JAKOVLJE KO24 </t>
  </si>
  <si>
    <t>Višak/manjak prihoda</t>
  </si>
  <si>
    <t>Višak prihoda</t>
  </si>
  <si>
    <t>Manjak prihoda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</si>
</sst>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kn&quot;_-;\-* #,##0.00\ &quot;kn&quot;_-;_-* &quot;-&quot;??\ &quot;kn&quot;_-;_-@_-"/>
  </numFmts>
  <fonts count="4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indexed="8"/>
      <name val="Arial"/>
      <family val="2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7" fillId="0" borderId="0"/>
    <xf numFmtId="164" fontId="24" fillId="0" borderId="0" applyFont="0" applyFill="0" applyBorder="0" applyAlignment="0" applyProtection="0"/>
  </cellStyleXfs>
  <cellXfs count="352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0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10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10" fillId="3" borderId="1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 wrapText="1"/>
    </xf>
    <xf numFmtId="0" fontId="0" fillId="0" borderId="3" xfId="0" applyBorder="1"/>
    <xf numFmtId="0" fontId="1" fillId="0" borderId="3" xfId="0" applyFont="1" applyBorder="1"/>
    <xf numFmtId="0" fontId="3" fillId="2" borderId="1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0" fillId="0" borderId="3" xfId="0" applyBorder="1" applyAlignment="1">
      <alignment horizontal="left" vertical="top"/>
    </xf>
    <xf numFmtId="0" fontId="3" fillId="0" borderId="3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3" fillId="2" borderId="1" xfId="0" applyFont="1" applyFill="1" applyBorder="1" applyAlignment="1">
      <alignment horizontal="left" vertical="center" indent="1"/>
    </xf>
    <xf numFmtId="0" fontId="3" fillId="2" borderId="2" xfId="0" applyFont="1" applyFill="1" applyBorder="1" applyAlignment="1">
      <alignment horizontal="left" vertical="center" indent="1"/>
    </xf>
    <xf numFmtId="0" fontId="3" fillId="2" borderId="4" xfId="0" applyFont="1" applyFill="1" applyBorder="1" applyAlignment="1">
      <alignment horizontal="left" vertical="center" indent="1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6" fillId="5" borderId="4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 indent="1"/>
    </xf>
    <xf numFmtId="0" fontId="6" fillId="8" borderId="2" xfId="0" applyFont="1" applyFill="1" applyBorder="1" applyAlignment="1">
      <alignment horizontal="left" vertical="center" wrapText="1" indent="1"/>
    </xf>
    <xf numFmtId="0" fontId="3" fillId="8" borderId="4" xfId="0" applyFont="1" applyFill="1" applyBorder="1" applyAlignment="1">
      <alignment horizontal="left" vertical="center" wrapText="1" indent="1"/>
    </xf>
    <xf numFmtId="0" fontId="6" fillId="8" borderId="3" xfId="0" applyFont="1" applyFill="1" applyBorder="1" applyAlignment="1">
      <alignment wrapText="1"/>
    </xf>
    <xf numFmtId="0" fontId="3" fillId="7" borderId="1" xfId="0" applyFont="1" applyFill="1" applyBorder="1" applyAlignment="1">
      <alignment horizontal="left" vertical="center" wrapText="1" indent="1"/>
    </xf>
    <xf numFmtId="0" fontId="6" fillId="7" borderId="2" xfId="0" applyFont="1" applyFill="1" applyBorder="1" applyAlignment="1">
      <alignment horizontal="center" wrapText="1"/>
    </xf>
    <xf numFmtId="0" fontId="3" fillId="7" borderId="4" xfId="0" applyFont="1" applyFill="1" applyBorder="1" applyAlignment="1">
      <alignment horizontal="left" vertical="center" wrapText="1" indent="1"/>
    </xf>
    <xf numFmtId="0" fontId="6" fillId="7" borderId="3" xfId="0" applyFont="1" applyFill="1" applyBorder="1" applyAlignment="1">
      <alignment wrapText="1"/>
    </xf>
    <xf numFmtId="0" fontId="6" fillId="8" borderId="1" xfId="0" applyFont="1" applyFill="1" applyBorder="1" applyAlignment="1">
      <alignment horizontal="left" vertical="center" wrapText="1" indent="1"/>
    </xf>
    <xf numFmtId="0" fontId="6" fillId="8" borderId="4" xfId="0" applyFont="1" applyFill="1" applyBorder="1" applyAlignment="1">
      <alignment horizontal="left" vertical="center" wrapText="1" indent="1"/>
    </xf>
    <xf numFmtId="0" fontId="6" fillId="8" borderId="4" xfId="0" applyFont="1" applyFill="1" applyBorder="1" applyAlignment="1">
      <alignment horizontal="left" vertical="center" wrapText="1"/>
    </xf>
    <xf numFmtId="0" fontId="6" fillId="9" borderId="4" xfId="0" applyFont="1" applyFill="1" applyBorder="1" applyAlignment="1">
      <alignment horizontal="left" vertical="center" wrapText="1"/>
    </xf>
    <xf numFmtId="0" fontId="6" fillId="9" borderId="3" xfId="0" applyFont="1" applyFill="1" applyBorder="1" applyAlignment="1">
      <alignment wrapText="1"/>
    </xf>
    <xf numFmtId="0" fontId="6" fillId="9" borderId="4" xfId="0" applyFont="1" applyFill="1" applyBorder="1" applyAlignment="1">
      <alignment wrapText="1"/>
    </xf>
    <xf numFmtId="0" fontId="6" fillId="9" borderId="1" xfId="0" applyFont="1" applyFill="1" applyBorder="1" applyAlignment="1">
      <alignment vertical="center"/>
    </xf>
    <xf numFmtId="0" fontId="6" fillId="10" borderId="4" xfId="0" applyFont="1" applyFill="1" applyBorder="1" applyAlignment="1">
      <alignment horizontal="left" vertical="center" wrapText="1"/>
    </xf>
    <xf numFmtId="0" fontId="6" fillId="10" borderId="1" xfId="0" applyFont="1" applyFill="1" applyBorder="1" applyAlignment="1">
      <alignment vertical="center"/>
    </xf>
    <xf numFmtId="0" fontId="6" fillId="10" borderId="2" xfId="0" applyFont="1" applyFill="1" applyBorder="1" applyAlignment="1">
      <alignment horizontal="left" vertical="center" wrapText="1" indent="1"/>
    </xf>
    <xf numFmtId="0" fontId="6" fillId="10" borderId="4" xfId="0" applyFont="1" applyFill="1" applyBorder="1" applyAlignment="1">
      <alignment horizontal="left" vertical="center" wrapText="1" indent="1"/>
    </xf>
    <xf numFmtId="0" fontId="6" fillId="10" borderId="4" xfId="0" applyFont="1" applyFill="1" applyBorder="1" applyAlignment="1">
      <alignment wrapText="1"/>
    </xf>
    <xf numFmtId="0" fontId="6" fillId="10" borderId="1" xfId="0" applyFont="1" applyFill="1" applyBorder="1" applyAlignment="1">
      <alignment horizontal="left" vertical="center" indent="1"/>
    </xf>
    <xf numFmtId="0" fontId="6" fillId="11" borderId="1" xfId="0" applyFont="1" applyFill="1" applyBorder="1" applyAlignment="1">
      <alignment vertical="center"/>
    </xf>
    <xf numFmtId="0" fontId="6" fillId="11" borderId="2" xfId="0" applyFont="1" applyFill="1" applyBorder="1" applyAlignment="1">
      <alignment horizontal="left" vertical="center" wrapText="1" indent="1"/>
    </xf>
    <xf numFmtId="0" fontId="6" fillId="11" borderId="4" xfId="0" applyFont="1" applyFill="1" applyBorder="1" applyAlignment="1">
      <alignment horizontal="left" vertical="center" wrapText="1" indent="1"/>
    </xf>
    <xf numFmtId="0" fontId="6" fillId="11" borderId="4" xfId="0" applyFont="1" applyFill="1" applyBorder="1" applyAlignment="1">
      <alignment wrapText="1"/>
    </xf>
    <xf numFmtId="0" fontId="3" fillId="10" borderId="1" xfId="0" applyFont="1" applyFill="1" applyBorder="1" applyAlignment="1">
      <alignment horizontal="left" vertical="center" indent="1"/>
    </xf>
    <xf numFmtId="0" fontId="3" fillId="10" borderId="2" xfId="0" applyFont="1" applyFill="1" applyBorder="1" applyAlignment="1">
      <alignment horizontal="left" vertical="center" wrapText="1" indent="1"/>
    </xf>
    <xf numFmtId="0" fontId="3" fillId="10" borderId="4" xfId="0" applyFont="1" applyFill="1" applyBorder="1" applyAlignment="1">
      <alignment horizontal="left" vertical="center" wrapText="1" indent="1"/>
    </xf>
    <xf numFmtId="0" fontId="3" fillId="10" borderId="3" xfId="0" applyFont="1" applyFill="1" applyBorder="1" applyAlignment="1">
      <alignment wrapText="1"/>
    </xf>
    <xf numFmtId="0" fontId="3" fillId="11" borderId="2" xfId="0" applyFont="1" applyFill="1" applyBorder="1" applyAlignment="1">
      <alignment horizontal="left" vertical="center" wrapText="1" indent="1"/>
    </xf>
    <xf numFmtId="0" fontId="3" fillId="11" borderId="4" xfId="0" applyFont="1" applyFill="1" applyBorder="1" applyAlignment="1">
      <alignment horizontal="left" vertical="center" wrapText="1" indent="1"/>
    </xf>
    <xf numFmtId="0" fontId="6" fillId="11" borderId="3" xfId="0" applyFont="1" applyFill="1" applyBorder="1" applyAlignment="1">
      <alignment wrapText="1"/>
    </xf>
    <xf numFmtId="0" fontId="6" fillId="10" borderId="2" xfId="0" applyFont="1" applyFill="1" applyBorder="1" applyAlignment="1">
      <alignment horizontal="left" vertical="center" indent="1"/>
    </xf>
    <xf numFmtId="0" fontId="3" fillId="5" borderId="1" xfId="0" applyFont="1" applyFill="1" applyBorder="1" applyAlignment="1">
      <alignment horizontal="left" vertical="center" wrapText="1" indent="1"/>
    </xf>
    <xf numFmtId="0" fontId="3" fillId="5" borderId="4" xfId="0" applyFont="1" applyFill="1" applyBorder="1" applyAlignment="1">
      <alignment horizontal="left" vertical="center" wrapText="1" indent="1"/>
    </xf>
    <xf numFmtId="0" fontId="6" fillId="5" borderId="3" xfId="0" applyFont="1" applyFill="1" applyBorder="1" applyAlignment="1">
      <alignment wrapText="1"/>
    </xf>
    <xf numFmtId="0" fontId="3" fillId="5" borderId="2" xfId="0" applyFont="1" applyFill="1" applyBorder="1" applyAlignment="1">
      <alignment horizontal="left" vertical="center" wrapText="1" indent="1"/>
    </xf>
    <xf numFmtId="0" fontId="3" fillId="5" borderId="4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 indent="1"/>
    </xf>
    <xf numFmtId="0" fontId="6" fillId="5" borderId="2" xfId="0" applyFont="1" applyFill="1" applyBorder="1" applyAlignment="1">
      <alignment horizontal="left" vertical="center" wrapText="1" indent="1"/>
    </xf>
    <xf numFmtId="0" fontId="6" fillId="5" borderId="4" xfId="0" applyFont="1" applyFill="1" applyBorder="1" applyAlignment="1">
      <alignment horizontal="left" vertical="center" wrapText="1" indent="1"/>
    </xf>
    <xf numFmtId="0" fontId="6" fillId="5" borderId="4" xfId="0" applyFont="1" applyFill="1" applyBorder="1" applyAlignment="1">
      <alignment wrapText="1"/>
    </xf>
    <xf numFmtId="0" fontId="20" fillId="5" borderId="2" xfId="1" applyFont="1" applyFill="1" applyBorder="1" applyAlignment="1">
      <alignment horizontal="center" vertical="center" wrapText="1"/>
    </xf>
    <xf numFmtId="0" fontId="20" fillId="5" borderId="4" xfId="1" applyFont="1" applyFill="1" applyBorder="1" applyAlignment="1">
      <alignment horizontal="left" vertical="center" wrapText="1" readingOrder="1"/>
    </xf>
    <xf numFmtId="0" fontId="20" fillId="5" borderId="3" xfId="1" applyFont="1" applyFill="1" applyBorder="1" applyAlignment="1">
      <alignment horizontal="left" vertical="center" wrapText="1" readingOrder="1"/>
    </xf>
    <xf numFmtId="0" fontId="3" fillId="8" borderId="2" xfId="0" applyFont="1" applyFill="1" applyBorder="1" applyAlignment="1">
      <alignment horizontal="left" vertical="center" wrapText="1" indent="1"/>
    </xf>
    <xf numFmtId="0" fontId="3" fillId="8" borderId="4" xfId="0" applyFont="1" applyFill="1" applyBorder="1" applyAlignment="1">
      <alignment horizontal="left" vertical="center" wrapText="1"/>
    </xf>
    <xf numFmtId="0" fontId="6" fillId="8" borderId="4" xfId="0" applyFont="1" applyFill="1" applyBorder="1" applyAlignment="1">
      <alignment wrapText="1"/>
    </xf>
    <xf numFmtId="0" fontId="20" fillId="8" borderId="2" xfId="1" applyFont="1" applyFill="1" applyBorder="1" applyAlignment="1">
      <alignment horizontal="center" vertical="center" wrapText="1"/>
    </xf>
    <xf numFmtId="0" fontId="20" fillId="8" borderId="4" xfId="1" applyFont="1" applyFill="1" applyBorder="1" applyAlignment="1">
      <alignment horizontal="left" vertical="center" wrapText="1" readingOrder="1"/>
    </xf>
    <xf numFmtId="0" fontId="3" fillId="12" borderId="1" xfId="0" applyFont="1" applyFill="1" applyBorder="1" applyAlignment="1">
      <alignment horizontal="left" vertical="center" wrapText="1" indent="1"/>
    </xf>
    <xf numFmtId="0" fontId="6" fillId="12" borderId="2" xfId="0" applyFont="1" applyFill="1" applyBorder="1" applyAlignment="1">
      <alignment horizontal="left" vertical="center" wrapText="1" indent="1"/>
    </xf>
    <xf numFmtId="0" fontId="6" fillId="12" borderId="4" xfId="0" applyFont="1" applyFill="1" applyBorder="1" applyAlignment="1">
      <alignment wrapText="1"/>
    </xf>
    <xf numFmtId="0" fontId="20" fillId="8" borderId="3" xfId="1" applyFont="1" applyFill="1" applyBorder="1" applyAlignment="1">
      <alignment horizontal="left" vertical="center" wrapText="1" readingOrder="1"/>
    </xf>
    <xf numFmtId="0" fontId="20" fillId="11" borderId="2" xfId="1" applyFont="1" applyFill="1" applyBorder="1" applyAlignment="1">
      <alignment horizontal="center" vertical="center" wrapText="1"/>
    </xf>
    <xf numFmtId="0" fontId="20" fillId="11" borderId="4" xfId="1" applyFont="1" applyFill="1" applyBorder="1" applyAlignment="1">
      <alignment horizontal="left" vertical="center" wrapText="1" readingOrder="1"/>
    </xf>
    <xf numFmtId="0" fontId="6" fillId="12" borderId="4" xfId="0" applyFont="1" applyFill="1" applyBorder="1" applyAlignment="1">
      <alignment horizontal="left" vertical="center" wrapText="1" indent="1"/>
    </xf>
    <xf numFmtId="0" fontId="6" fillId="12" borderId="3" xfId="0" applyFont="1" applyFill="1" applyBorder="1" applyAlignment="1">
      <alignment wrapText="1"/>
    </xf>
    <xf numFmtId="0" fontId="10" fillId="6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wrapText="1"/>
    </xf>
    <xf numFmtId="0" fontId="0" fillId="2" borderId="0" xfId="0" applyFill="1"/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wrapText="1"/>
    </xf>
    <xf numFmtId="0" fontId="18" fillId="2" borderId="2" xfId="0" applyFont="1" applyFill="1" applyBorder="1" applyAlignment="1">
      <alignment horizontal="center" wrapText="1"/>
    </xf>
    <xf numFmtId="0" fontId="18" fillId="2" borderId="3" xfId="0" applyFont="1" applyFill="1" applyBorder="1" applyAlignment="1">
      <alignment wrapText="1"/>
    </xf>
    <xf numFmtId="0" fontId="22" fillId="2" borderId="4" xfId="0" applyFont="1" applyFill="1" applyBorder="1" applyAlignment="1">
      <alignment vertical="center" wrapText="1"/>
    </xf>
    <xf numFmtId="0" fontId="16" fillId="2" borderId="4" xfId="0" applyFont="1" applyFill="1" applyBorder="1" applyAlignment="1">
      <alignment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wrapText="1"/>
    </xf>
    <xf numFmtId="0" fontId="16" fillId="2" borderId="1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left" vertical="center" wrapText="1" indent="1"/>
    </xf>
    <xf numFmtId="0" fontId="16" fillId="2" borderId="4" xfId="0" applyFont="1" applyFill="1" applyBorder="1" applyAlignment="1">
      <alignment horizontal="left" vertical="center" wrapText="1" indent="1"/>
    </xf>
    <xf numFmtId="4" fontId="3" fillId="12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3" fillId="10" borderId="4" xfId="0" applyNumberFormat="1" applyFont="1" applyFill="1" applyBorder="1" applyAlignment="1">
      <alignment horizontal="right"/>
    </xf>
    <xf numFmtId="4" fontId="3" fillId="9" borderId="4" xfId="0" applyNumberFormat="1" applyFont="1" applyFill="1" applyBorder="1" applyAlignment="1">
      <alignment horizontal="right"/>
    </xf>
    <xf numFmtId="4" fontId="3" fillId="5" borderId="4" xfId="0" applyNumberFormat="1" applyFont="1" applyFill="1" applyBorder="1" applyAlignment="1">
      <alignment horizontal="right"/>
    </xf>
    <xf numFmtId="4" fontId="3" fillId="7" borderId="4" xfId="0" applyNumberFormat="1" applyFont="1" applyFill="1" applyBorder="1" applyAlignment="1">
      <alignment horizontal="right"/>
    </xf>
    <xf numFmtId="4" fontId="3" fillId="8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5" borderId="3" xfId="0" applyNumberFormat="1" applyFont="1" applyFill="1" applyBorder="1" applyAlignment="1">
      <alignment horizontal="right"/>
    </xf>
    <xf numFmtId="4" fontId="3" fillId="8" borderId="3" xfId="0" applyNumberFormat="1" applyFont="1" applyFill="1" applyBorder="1" applyAlignment="1">
      <alignment horizontal="right"/>
    </xf>
    <xf numFmtId="4" fontId="3" fillId="11" borderId="4" xfId="0" applyNumberFormat="1" applyFont="1" applyFill="1" applyBorder="1" applyAlignment="1">
      <alignment horizontal="right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wrapText="1"/>
    </xf>
    <xf numFmtId="0" fontId="3" fillId="13" borderId="1" xfId="0" applyFont="1" applyFill="1" applyBorder="1" applyAlignment="1">
      <alignment horizontal="center" vertical="center" wrapText="1"/>
    </xf>
    <xf numFmtId="0" fontId="3" fillId="13" borderId="2" xfId="0" applyFont="1" applyFill="1" applyBorder="1" applyAlignment="1">
      <alignment horizontal="center" vertical="center" wrapText="1"/>
    </xf>
    <xf numFmtId="0" fontId="3" fillId="13" borderId="4" xfId="0" applyFont="1" applyFill="1" applyBorder="1" applyAlignment="1">
      <alignment horizontal="center" vertical="center" wrapText="1"/>
    </xf>
    <xf numFmtId="0" fontId="3" fillId="13" borderId="4" xfId="0" applyFont="1" applyFill="1" applyBorder="1" applyAlignment="1">
      <alignment wrapText="1"/>
    </xf>
    <xf numFmtId="4" fontId="3" fillId="13" borderId="4" xfId="0" applyNumberFormat="1" applyFont="1" applyFill="1" applyBorder="1" applyAlignment="1">
      <alignment horizontal="right"/>
    </xf>
    <xf numFmtId="4" fontId="3" fillId="14" borderId="4" xfId="0" applyNumberFormat="1" applyFont="1" applyFill="1" applyBorder="1" applyAlignment="1">
      <alignment horizontal="right"/>
    </xf>
    <xf numFmtId="0" fontId="3" fillId="12" borderId="1" xfId="0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 wrapText="1"/>
    </xf>
    <xf numFmtId="0" fontId="3" fillId="12" borderId="4" xfId="0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left" vertical="center" wrapText="1" indent="1"/>
    </xf>
    <xf numFmtId="0" fontId="3" fillId="14" borderId="2" xfId="0" applyFont="1" applyFill="1" applyBorder="1" applyAlignment="1">
      <alignment horizontal="left" vertical="center" wrapText="1" indent="1"/>
    </xf>
    <xf numFmtId="0" fontId="3" fillId="14" borderId="4" xfId="0" applyFont="1" applyFill="1" applyBorder="1" applyAlignment="1">
      <alignment horizontal="left" vertical="center" wrapText="1" indent="1"/>
    </xf>
    <xf numFmtId="0" fontId="6" fillId="14" borderId="4" xfId="0" applyFont="1" applyFill="1" applyBorder="1" applyAlignment="1">
      <alignment horizontal="left" vertical="center" wrapText="1"/>
    </xf>
    <xf numFmtId="0" fontId="16" fillId="0" borderId="4" xfId="0" applyFont="1" applyBorder="1" applyAlignment="1">
      <alignment wrapText="1"/>
    </xf>
    <xf numFmtId="0" fontId="23" fillId="2" borderId="4" xfId="1" applyFont="1" applyFill="1" applyBorder="1" applyAlignment="1">
      <alignment horizontal="center" vertical="center" wrapText="1" readingOrder="1"/>
    </xf>
    <xf numFmtId="4" fontId="6" fillId="4" borderId="3" xfId="0" applyNumberFormat="1" applyFont="1" applyFill="1" applyBorder="1" applyAlignment="1">
      <alignment horizontal="center" vertical="center" wrapText="1"/>
    </xf>
    <xf numFmtId="4" fontId="3" fillId="9" borderId="3" xfId="0" applyNumberFormat="1" applyFont="1" applyFill="1" applyBorder="1" applyAlignment="1">
      <alignment horizontal="right"/>
    </xf>
    <xf numFmtId="4" fontId="3" fillId="12" borderId="3" xfId="0" applyNumberFormat="1" applyFont="1" applyFill="1" applyBorder="1" applyAlignment="1">
      <alignment horizontal="right"/>
    </xf>
    <xf numFmtId="4" fontId="8" fillId="6" borderId="3" xfId="0" applyNumberFormat="1" applyFont="1" applyFill="1" applyBorder="1" applyAlignment="1">
      <alignment horizontal="right"/>
    </xf>
    <xf numFmtId="4" fontId="3" fillId="11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3" fillId="2" borderId="3" xfId="2" applyNumberFormat="1" applyFont="1" applyFill="1" applyBorder="1" applyAlignment="1">
      <alignment horizontal="right"/>
    </xf>
    <xf numFmtId="4" fontId="3" fillId="10" borderId="3" xfId="2" applyNumberFormat="1" applyFont="1" applyFill="1" applyBorder="1" applyAlignment="1">
      <alignment horizontal="right"/>
    </xf>
    <xf numFmtId="4" fontId="3" fillId="11" borderId="3" xfId="2" applyNumberFormat="1" applyFont="1" applyFill="1" applyBorder="1" applyAlignment="1">
      <alignment horizontal="right"/>
    </xf>
    <xf numFmtId="4" fontId="3" fillId="5" borderId="3" xfId="2" applyNumberFormat="1" applyFont="1" applyFill="1" applyBorder="1" applyAlignment="1">
      <alignment horizontal="right"/>
    </xf>
    <xf numFmtId="4" fontId="3" fillId="8" borderId="3" xfId="2" applyNumberFormat="1" applyFont="1" applyFill="1" applyBorder="1" applyAlignment="1">
      <alignment horizontal="right"/>
    </xf>
    <xf numFmtId="4" fontId="3" fillId="8" borderId="4" xfId="2" applyNumberFormat="1" applyFont="1" applyFill="1" applyBorder="1" applyAlignment="1">
      <alignment horizontal="right"/>
    </xf>
    <xf numFmtId="0" fontId="3" fillId="15" borderId="1" xfId="0" applyFont="1" applyFill="1" applyBorder="1" applyAlignment="1">
      <alignment horizontal="left" vertical="center" wrapText="1" indent="1"/>
    </xf>
    <xf numFmtId="0" fontId="6" fillId="15" borderId="2" xfId="0" applyFont="1" applyFill="1" applyBorder="1" applyAlignment="1">
      <alignment horizontal="left" vertical="center" wrapText="1" indent="1"/>
    </xf>
    <xf numFmtId="0" fontId="6" fillId="15" borderId="4" xfId="0" applyFont="1" applyFill="1" applyBorder="1" applyAlignment="1">
      <alignment horizontal="left" vertical="center" wrapText="1" indent="1"/>
    </xf>
    <xf numFmtId="0" fontId="10" fillId="15" borderId="4" xfId="0" applyFont="1" applyFill="1" applyBorder="1" applyAlignment="1">
      <alignment horizontal="left" vertical="center" wrapText="1"/>
    </xf>
    <xf numFmtId="4" fontId="3" fillId="15" borderId="4" xfId="0" applyNumberFormat="1" applyFont="1" applyFill="1" applyBorder="1" applyAlignment="1">
      <alignment horizontal="right"/>
    </xf>
    <xf numFmtId="0" fontId="6" fillId="8" borderId="2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4" fontId="3" fillId="4" borderId="3" xfId="0" applyNumberFormat="1" applyFont="1" applyFill="1" applyBorder="1" applyAlignment="1">
      <alignment horizontal="right"/>
    </xf>
    <xf numFmtId="0" fontId="6" fillId="0" borderId="4" xfId="0" applyFont="1" applyBorder="1" applyAlignment="1">
      <alignment wrapText="1"/>
    </xf>
    <xf numFmtId="0" fontId="21" fillId="2" borderId="0" xfId="0" applyFont="1" applyFill="1"/>
    <xf numFmtId="0" fontId="3" fillId="2" borderId="0" xfId="0" applyFont="1" applyFill="1" applyAlignment="1">
      <alignment horizontal="left" vertical="center" wrapText="1" indent="1"/>
    </xf>
    <xf numFmtId="0" fontId="19" fillId="0" borderId="0" xfId="1" applyFont="1" applyAlignment="1">
      <alignment horizontal="center" vertical="center" wrapText="1"/>
    </xf>
    <xf numFmtId="0" fontId="19" fillId="0" borderId="0" xfId="1" applyFont="1" applyAlignment="1">
      <alignment horizontal="left" vertical="center" wrapText="1" readingOrder="1"/>
    </xf>
    <xf numFmtId="4" fontId="3" fillId="2" borderId="0" xfId="0" applyNumberFormat="1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4" fontId="0" fillId="0" borderId="3" xfId="0" applyNumberFormat="1" applyBorder="1"/>
    <xf numFmtId="0" fontId="6" fillId="16" borderId="4" xfId="0" applyFont="1" applyFill="1" applyBorder="1" applyAlignment="1">
      <alignment horizontal="center" vertical="center" wrapText="1"/>
    </xf>
    <xf numFmtId="4" fontId="6" fillId="16" borderId="4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right"/>
    </xf>
    <xf numFmtId="0" fontId="26" fillId="2" borderId="3" xfId="0" quotePrefix="1" applyFont="1" applyFill="1" applyBorder="1" applyAlignment="1">
      <alignment horizontal="left" vertical="center"/>
    </xf>
    <xf numFmtId="0" fontId="1" fillId="0" borderId="0" xfId="0" applyFont="1"/>
    <xf numFmtId="0" fontId="26" fillId="2" borderId="3" xfId="0" quotePrefix="1" applyFont="1" applyFill="1" applyBorder="1" applyAlignment="1">
      <alignment horizontal="left" vertical="center" wrapText="1"/>
    </xf>
    <xf numFmtId="0" fontId="3" fillId="10" borderId="4" xfId="0" applyFont="1" applyFill="1" applyBorder="1" applyAlignment="1">
      <alignment wrapText="1"/>
    </xf>
    <xf numFmtId="0" fontId="3" fillId="11" borderId="4" xfId="0" applyFont="1" applyFill="1" applyBorder="1" applyAlignment="1">
      <alignment wrapText="1"/>
    </xf>
    <xf numFmtId="0" fontId="3" fillId="15" borderId="4" xfId="0" applyFont="1" applyFill="1" applyBorder="1" applyAlignment="1">
      <alignment wrapText="1"/>
    </xf>
    <xf numFmtId="0" fontId="6" fillId="9" borderId="1" xfId="0" applyFont="1" applyFill="1" applyBorder="1" applyAlignment="1">
      <alignment horizontal="left" vertical="center" indent="1"/>
    </xf>
    <xf numFmtId="0" fontId="3" fillId="9" borderId="2" xfId="0" applyFont="1" applyFill="1" applyBorder="1" applyAlignment="1">
      <alignment horizontal="left" vertical="center" wrapText="1" indent="1"/>
    </xf>
    <xf numFmtId="0" fontId="3" fillId="9" borderId="4" xfId="0" applyFont="1" applyFill="1" applyBorder="1" applyAlignment="1">
      <alignment horizontal="left" vertical="center" wrapText="1" indent="1"/>
    </xf>
    <xf numFmtId="0" fontId="6" fillId="9" borderId="2" xfId="0" applyFont="1" applyFill="1" applyBorder="1" applyAlignment="1">
      <alignment horizontal="left" vertical="center" wrapText="1" indent="1"/>
    </xf>
    <xf numFmtId="0" fontId="6" fillId="9" borderId="4" xfId="0" applyFont="1" applyFill="1" applyBorder="1" applyAlignment="1">
      <alignment horizontal="left" vertical="center" wrapText="1" indent="1"/>
    </xf>
    <xf numFmtId="0" fontId="23" fillId="2" borderId="2" xfId="1" applyFont="1" applyFill="1" applyBorder="1" applyAlignment="1">
      <alignment horizontal="center" vertical="center" wrapText="1"/>
    </xf>
    <xf numFmtId="0" fontId="23" fillId="0" borderId="4" xfId="1" applyFont="1" applyBorder="1" applyAlignment="1">
      <alignment horizontal="left" vertical="center" wrapText="1" readingOrder="1"/>
    </xf>
    <xf numFmtId="0" fontId="27" fillId="9" borderId="1" xfId="0" applyFont="1" applyFill="1" applyBorder="1" applyAlignment="1">
      <alignment vertical="center"/>
    </xf>
    <xf numFmtId="0" fontId="28" fillId="9" borderId="2" xfId="1" applyFont="1" applyFill="1" applyBorder="1" applyAlignment="1">
      <alignment horizontal="center" vertical="center" wrapText="1"/>
    </xf>
    <xf numFmtId="0" fontId="27" fillId="9" borderId="4" xfId="0" applyFont="1" applyFill="1" applyBorder="1" applyAlignment="1">
      <alignment horizontal="left" vertical="center" wrapText="1" indent="1"/>
    </xf>
    <xf numFmtId="0" fontId="28" fillId="9" borderId="4" xfId="1" applyFont="1" applyFill="1" applyBorder="1" applyAlignment="1">
      <alignment horizontal="left" vertical="center" wrapText="1" readingOrder="1"/>
    </xf>
    <xf numFmtId="0" fontId="3" fillId="15" borderId="4" xfId="0" applyFont="1" applyFill="1" applyBorder="1" applyAlignment="1">
      <alignment horizontal="left" vertical="center" wrapText="1" indent="1"/>
    </xf>
    <xf numFmtId="0" fontId="6" fillId="15" borderId="4" xfId="0" applyFont="1" applyFill="1" applyBorder="1" applyAlignment="1">
      <alignment wrapText="1"/>
    </xf>
    <xf numFmtId="4" fontId="3" fillId="15" borderId="3" xfId="0" applyNumberFormat="1" applyFont="1" applyFill="1" applyBorder="1" applyAlignment="1">
      <alignment horizontal="right"/>
    </xf>
    <xf numFmtId="0" fontId="12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left"/>
    </xf>
    <xf numFmtId="0" fontId="8" fillId="3" borderId="2" xfId="0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0" xfId="0" quotePrefix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9" fillId="0" borderId="0" xfId="0" applyFont="1" applyAlignment="1">
      <alignment wrapText="1"/>
    </xf>
    <xf numFmtId="0" fontId="30" fillId="0" borderId="0" xfId="0" quotePrefix="1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8" fillId="0" borderId="0" xfId="0" applyFont="1"/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8" fillId="2" borderId="3" xfId="0" applyNumberFormat="1" applyFont="1" applyFill="1" applyBorder="1" applyAlignment="1">
      <alignment horizontal="right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32" fillId="4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0" fillId="0" borderId="0" xfId="0" applyAlignment="1">
      <alignment horizontal="right" wrapText="1"/>
    </xf>
    <xf numFmtId="4" fontId="3" fillId="10" borderId="3" xfId="0" applyNumberFormat="1" applyFont="1" applyFill="1" applyBorder="1" applyAlignment="1">
      <alignment horizontal="right"/>
    </xf>
    <xf numFmtId="4" fontId="3" fillId="7" borderId="3" xfId="0" applyNumberFormat="1" applyFont="1" applyFill="1" applyBorder="1" applyAlignment="1">
      <alignment horizontal="right"/>
    </xf>
    <xf numFmtId="0" fontId="33" fillId="2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4" fontId="3" fillId="6" borderId="4" xfId="0" applyNumberFormat="1" applyFont="1" applyFill="1" applyBorder="1" applyAlignment="1">
      <alignment horizontal="right"/>
    </xf>
    <xf numFmtId="4" fontId="3" fillId="6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 indent="1"/>
    </xf>
    <xf numFmtId="0" fontId="10" fillId="0" borderId="3" xfId="0" quotePrefix="1" applyFont="1" applyBorder="1" applyAlignment="1">
      <alignment horizontal="left" wrapText="1"/>
    </xf>
    <xf numFmtId="0" fontId="10" fillId="0" borderId="3" xfId="0" quotePrefix="1" applyFont="1" applyBorder="1" applyAlignment="1">
      <alignment horizontal="center" wrapText="1"/>
    </xf>
    <xf numFmtId="0" fontId="10" fillId="0" borderId="3" xfId="0" quotePrefix="1" applyFont="1" applyBorder="1" applyAlignment="1">
      <alignment horizontal="left"/>
    </xf>
    <xf numFmtId="3" fontId="10" fillId="4" borderId="3" xfId="0" quotePrefix="1" applyNumberFormat="1" applyFont="1" applyFill="1" applyBorder="1" applyAlignment="1">
      <alignment horizontal="right"/>
    </xf>
    <xf numFmtId="3" fontId="6" fillId="3" borderId="3" xfId="0" quotePrefix="1" applyNumberFormat="1" applyFont="1" applyFill="1" applyBorder="1" applyAlignment="1">
      <alignment horizontal="right"/>
    </xf>
    <xf numFmtId="0" fontId="6" fillId="0" borderId="3" xfId="0" quotePrefix="1" applyFont="1" applyBorder="1" applyAlignment="1">
      <alignment horizontal="left" wrapText="1"/>
    </xf>
    <xf numFmtId="0" fontId="6" fillId="0" borderId="3" xfId="0" quotePrefix="1" applyFont="1" applyBorder="1" applyAlignment="1">
      <alignment horizontal="center" wrapText="1"/>
    </xf>
    <xf numFmtId="0" fontId="6" fillId="0" borderId="3" xfId="0" quotePrefix="1" applyFont="1" applyBorder="1" applyAlignment="1">
      <alignment horizontal="left"/>
    </xf>
    <xf numFmtId="4" fontId="10" fillId="4" borderId="3" xfId="0" quotePrefix="1" applyNumberFormat="1" applyFont="1" applyFill="1" applyBorder="1" applyAlignment="1">
      <alignment horizontal="right"/>
    </xf>
    <xf numFmtId="4" fontId="10" fillId="3" borderId="3" xfId="0" quotePrefix="1" applyNumberFormat="1" applyFont="1" applyFill="1" applyBorder="1" applyAlignment="1">
      <alignment horizontal="right"/>
    </xf>
    <xf numFmtId="3" fontId="10" fillId="3" borderId="3" xfId="0" quotePrefix="1" applyNumberFormat="1" applyFont="1" applyFill="1" applyBorder="1" applyAlignment="1">
      <alignment horizontal="right"/>
    </xf>
    <xf numFmtId="0" fontId="34" fillId="2" borderId="3" xfId="0" applyFont="1" applyFill="1" applyBorder="1" applyAlignment="1">
      <alignment vertical="center" wrapText="1"/>
    </xf>
    <xf numFmtId="0" fontId="35" fillId="2" borderId="3" xfId="0" quotePrefix="1" applyFont="1" applyFill="1" applyBorder="1" applyAlignment="1">
      <alignment horizontal="left" vertical="center" wrapText="1"/>
    </xf>
    <xf numFmtId="0" fontId="36" fillId="2" borderId="3" xfId="0" quotePrefix="1" applyFont="1" applyFill="1" applyBorder="1" applyAlignment="1">
      <alignment horizontal="left"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0" fillId="0" borderId="0" xfId="0"/>
    <xf numFmtId="0" fontId="37" fillId="15" borderId="4" xfId="0" applyFont="1" applyFill="1" applyBorder="1" applyAlignment="1">
      <alignment wrapText="1"/>
    </xf>
    <xf numFmtId="0" fontId="0" fillId="0" borderId="0" xfId="0"/>
    <xf numFmtId="0" fontId="6" fillId="4" borderId="1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0" fillId="0" borderId="0" xfId="0"/>
    <xf numFmtId="0" fontId="32" fillId="4" borderId="4" xfId="0" applyFont="1" applyFill="1" applyBorder="1" applyAlignment="1">
      <alignment horizontal="center" vertical="center" wrapText="1"/>
    </xf>
    <xf numFmtId="0" fontId="38" fillId="4" borderId="2" xfId="0" applyFont="1" applyFill="1" applyBorder="1" applyAlignment="1">
      <alignment horizontal="center" vertical="center" wrapText="1"/>
    </xf>
    <xf numFmtId="4" fontId="6" fillId="4" borderId="3" xfId="0" applyNumberFormat="1" applyFont="1" applyFill="1" applyBorder="1" applyAlignment="1">
      <alignment horizontal="right" wrapText="1"/>
    </xf>
    <xf numFmtId="0" fontId="32" fillId="4" borderId="3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33" fillId="2" borderId="3" xfId="0" quotePrefix="1" applyFont="1" applyFill="1" applyBorder="1" applyAlignment="1">
      <alignment horizontal="left" vertical="center" wrapText="1"/>
    </xf>
    <xf numFmtId="0" fontId="39" fillId="2" borderId="3" xfId="0" applyFont="1" applyFill="1" applyBorder="1" applyAlignment="1">
      <alignment vertical="center" wrapText="1"/>
    </xf>
    <xf numFmtId="0" fontId="10" fillId="3" borderId="3" xfId="0" quotePrefix="1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vertical="center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0" fillId="3" borderId="1" xfId="0" quotePrefix="1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0" fillId="3" borderId="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0" fillId="0" borderId="1" xfId="0" quotePrefix="1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10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10" fillId="0" borderId="1" xfId="0" quotePrefix="1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0" fillId="0" borderId="0" xfId="0" applyAlignment="1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/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0" xfId="0" applyNumberFormat="1" applyFont="1" applyFill="1" applyAlignment="1">
      <alignment horizontal="right" wrapText="1"/>
    </xf>
    <xf numFmtId="0" fontId="0" fillId="0" borderId="0" xfId="0" applyAlignment="1">
      <alignment horizontal="right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 wrapText="1"/>
    </xf>
    <xf numFmtId="0" fontId="6" fillId="16" borderId="1" xfId="0" applyFont="1" applyFill="1" applyBorder="1" applyAlignment="1">
      <alignment horizontal="center" vertical="center" wrapText="1"/>
    </xf>
    <xf numFmtId="0" fontId="0" fillId="16" borderId="2" xfId="0" applyFill="1" applyBorder="1" applyAlignment="1">
      <alignment horizontal="center" vertical="center" wrapText="1"/>
    </xf>
    <xf numFmtId="0" fontId="0" fillId="16" borderId="4" xfId="0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left" vertical="center" wrapText="1"/>
    </xf>
    <xf numFmtId="0" fontId="6" fillId="10" borderId="2" xfId="0" applyFont="1" applyFill="1" applyBorder="1" applyAlignment="1">
      <alignment horizontal="left" vertical="center" wrapText="1"/>
    </xf>
    <xf numFmtId="0" fontId="6" fillId="10" borderId="4" xfId="0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vertical="center" wrapText="1"/>
    </xf>
    <xf numFmtId="0" fontId="6" fillId="9" borderId="2" xfId="0" applyFont="1" applyFill="1" applyBorder="1" applyAlignment="1">
      <alignment horizontal="left" vertical="center" wrapText="1"/>
    </xf>
    <xf numFmtId="0" fontId="6" fillId="9" borderId="4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wrapText="1"/>
    </xf>
    <xf numFmtId="0" fontId="6" fillId="7" borderId="2" xfId="0" applyFont="1" applyFill="1" applyBorder="1" applyAlignment="1">
      <alignment horizontal="center" wrapText="1"/>
    </xf>
    <xf numFmtId="0" fontId="6" fillId="7" borderId="4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vertical="center" wrapText="1"/>
    </xf>
    <xf numFmtId="0" fontId="16" fillId="2" borderId="4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vertical="center" wrapText="1" indent="1"/>
    </xf>
    <xf numFmtId="0" fontId="10" fillId="6" borderId="2" xfId="0" applyFont="1" applyFill="1" applyBorder="1" applyAlignment="1">
      <alignment horizontal="left" vertical="center" wrapText="1" indent="1"/>
    </xf>
    <xf numFmtId="0" fontId="10" fillId="6" borderId="4" xfId="0" applyFont="1" applyFill="1" applyBorder="1" applyAlignment="1">
      <alignment horizontal="left" vertical="center" wrapText="1" indent="1"/>
    </xf>
    <xf numFmtId="0" fontId="3" fillId="2" borderId="0" xfId="0" applyFont="1" applyFill="1" applyAlignment="1">
      <alignment horizontal="left" vertical="center" wrapText="1" indent="1"/>
    </xf>
    <xf numFmtId="0" fontId="19" fillId="0" borderId="0" xfId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10" borderId="1" xfId="0" applyFont="1" applyFill="1" applyBorder="1" applyAlignment="1">
      <alignment horizontal="center" vertical="center" wrapText="1"/>
    </xf>
  </cellXfs>
  <cellStyles count="3">
    <cellStyle name="Normal" xfId="1" xr:uid="{00000000-0005-0000-0000-000000000000}"/>
    <cellStyle name="Normalno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1"/>
  <sheetViews>
    <sheetView topLeftCell="A13" workbookViewId="0">
      <selection sqref="A1:K38"/>
    </sheetView>
  </sheetViews>
  <sheetFormatPr defaultRowHeight="15" x14ac:dyDescent="0.25"/>
  <cols>
    <col min="5" max="5" width="25.28515625" customWidth="1"/>
    <col min="6" max="6" width="23.140625" customWidth="1"/>
    <col min="7" max="7" width="21.85546875" customWidth="1"/>
    <col min="8" max="11" width="20.85546875" customWidth="1"/>
  </cols>
  <sheetData>
    <row r="1" spans="1:11" ht="42" customHeight="1" x14ac:dyDescent="0.25">
      <c r="A1" s="272" t="s">
        <v>215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spans="1:11" ht="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.75" x14ac:dyDescent="0.25">
      <c r="A3" s="272" t="s">
        <v>32</v>
      </c>
      <c r="B3" s="272"/>
      <c r="C3" s="272"/>
      <c r="D3" s="272"/>
      <c r="E3" s="272"/>
      <c r="F3" s="272"/>
      <c r="G3" s="272"/>
      <c r="H3" s="278"/>
      <c r="I3" s="278"/>
      <c r="J3" s="221"/>
    </row>
    <row r="4" spans="1:11" ht="18" x14ac:dyDescent="0.25">
      <c r="A4" s="1"/>
      <c r="B4" s="1"/>
      <c r="C4" s="1"/>
      <c r="D4" s="1"/>
      <c r="E4" s="1"/>
      <c r="F4" s="1"/>
      <c r="G4" s="1"/>
      <c r="H4" s="2"/>
      <c r="I4" s="2"/>
      <c r="J4" s="2"/>
      <c r="K4" s="2"/>
    </row>
    <row r="5" spans="1:11" ht="15.75" x14ac:dyDescent="0.25">
      <c r="A5" s="272" t="s">
        <v>40</v>
      </c>
      <c r="B5" s="273"/>
      <c r="C5" s="273"/>
      <c r="D5" s="273"/>
      <c r="E5" s="273"/>
      <c r="F5" s="273"/>
      <c r="G5" s="273"/>
      <c r="H5" s="273"/>
      <c r="I5" s="273"/>
      <c r="J5" s="202"/>
    </row>
    <row r="6" spans="1:11" ht="18" x14ac:dyDescent="0.25">
      <c r="A6" s="204"/>
      <c r="B6" s="205"/>
      <c r="C6" s="205"/>
      <c r="D6" s="205"/>
      <c r="E6" s="206"/>
      <c r="F6" s="206"/>
      <c r="G6" s="3"/>
      <c r="H6" s="3"/>
      <c r="I6" s="3"/>
      <c r="J6" s="3"/>
      <c r="K6" s="3"/>
    </row>
    <row r="7" spans="1:11" ht="25.5" x14ac:dyDescent="0.25">
      <c r="A7" s="20"/>
      <c r="B7" s="21"/>
      <c r="C7" s="21"/>
      <c r="D7" s="22"/>
      <c r="E7" s="207"/>
      <c r="F7" s="148" t="s">
        <v>189</v>
      </c>
      <c r="G7" s="16" t="s">
        <v>202</v>
      </c>
      <c r="H7" s="222" t="s">
        <v>201</v>
      </c>
      <c r="I7" s="222" t="s">
        <v>198</v>
      </c>
      <c r="J7" s="222" t="s">
        <v>199</v>
      </c>
      <c r="K7" s="222" t="s">
        <v>200</v>
      </c>
    </row>
    <row r="8" spans="1:11" s="257" customFormat="1" x14ac:dyDescent="0.25">
      <c r="A8" s="20"/>
      <c r="B8" s="21"/>
      <c r="C8" s="21"/>
      <c r="D8" s="22"/>
      <c r="E8" s="207"/>
      <c r="F8" s="261">
        <v>1</v>
      </c>
      <c r="G8" s="222">
        <v>2</v>
      </c>
      <c r="H8" s="222">
        <v>3</v>
      </c>
      <c r="I8" s="222">
        <v>4</v>
      </c>
      <c r="J8" s="222" t="s">
        <v>208</v>
      </c>
      <c r="K8" s="222" t="s">
        <v>209</v>
      </c>
    </row>
    <row r="9" spans="1:11" x14ac:dyDescent="0.25">
      <c r="A9" s="281" t="s">
        <v>0</v>
      </c>
      <c r="B9" s="271"/>
      <c r="C9" s="271"/>
      <c r="D9" s="271"/>
      <c r="E9" s="282"/>
      <c r="F9" s="217">
        <f t="shared" ref="F9" si="0">F10+F11</f>
        <v>1726655.17</v>
      </c>
      <c r="G9" s="217">
        <f t="shared" ref="G9:H9" si="1">G10+G11</f>
        <v>1924747.5</v>
      </c>
      <c r="H9" s="217">
        <f t="shared" si="1"/>
        <v>2132920.0499999998</v>
      </c>
      <c r="I9" s="217">
        <f t="shared" ref="I9" si="2">I10+I11</f>
        <v>1911675.54</v>
      </c>
      <c r="J9" s="217">
        <f>SUM(I9/F9)*100</f>
        <v>110.71553679128647</v>
      </c>
      <c r="K9" s="217">
        <f>SUM(I9/H9)*100</f>
        <v>89.627154097970063</v>
      </c>
    </row>
    <row r="10" spans="1:11" x14ac:dyDescent="0.25">
      <c r="A10" s="283" t="s">
        <v>149</v>
      </c>
      <c r="B10" s="284"/>
      <c r="C10" s="284"/>
      <c r="D10" s="284"/>
      <c r="E10" s="280"/>
      <c r="F10" s="218">
        <v>1726655.17</v>
      </c>
      <c r="G10" s="218">
        <v>1924747.5</v>
      </c>
      <c r="H10" s="218">
        <v>2132920.0499999998</v>
      </c>
      <c r="I10" s="218">
        <v>1911675.54</v>
      </c>
      <c r="J10" s="181">
        <f t="shared" ref="J10:J15" si="3">SUM(I10/F10)*100</f>
        <v>110.71553679128647</v>
      </c>
      <c r="K10" s="181">
        <f t="shared" ref="K10:K15" si="4">SUM(I10/H10)*100</f>
        <v>89.627154097970063</v>
      </c>
    </row>
    <row r="11" spans="1:11" x14ac:dyDescent="0.25">
      <c r="A11" s="279" t="s">
        <v>150</v>
      </c>
      <c r="B11" s="280"/>
      <c r="C11" s="280"/>
      <c r="D11" s="280"/>
      <c r="E11" s="280"/>
      <c r="F11" s="218">
        <v>0</v>
      </c>
      <c r="G11" s="218">
        <v>0</v>
      </c>
      <c r="H11" s="218">
        <v>0</v>
      </c>
      <c r="I11" s="218">
        <v>0</v>
      </c>
      <c r="J11" s="181">
        <v>0</v>
      </c>
      <c r="K11" s="181">
        <v>0</v>
      </c>
    </row>
    <row r="12" spans="1:11" x14ac:dyDescent="0.25">
      <c r="A12" s="25" t="s">
        <v>2</v>
      </c>
      <c r="B12" s="208"/>
      <c r="C12" s="208"/>
      <c r="D12" s="208"/>
      <c r="E12" s="208"/>
      <c r="F12" s="217">
        <f t="shared" ref="F12" si="5">F13+F14</f>
        <v>1726561.9500000002</v>
      </c>
      <c r="G12" s="217">
        <f t="shared" ref="G12:H12" si="6">G13+G14</f>
        <v>1924747.5</v>
      </c>
      <c r="H12" s="217">
        <f t="shared" si="6"/>
        <v>2132920.0500000003</v>
      </c>
      <c r="I12" s="217">
        <f t="shared" ref="I12" si="7">I13+I14</f>
        <v>2027662.19</v>
      </c>
      <c r="J12" s="217">
        <f t="shared" si="3"/>
        <v>117.43929547387511</v>
      </c>
      <c r="K12" s="217">
        <f t="shared" si="4"/>
        <v>95.065081787758515</v>
      </c>
    </row>
    <row r="13" spans="1:11" x14ac:dyDescent="0.25">
      <c r="A13" s="285" t="s">
        <v>151</v>
      </c>
      <c r="B13" s="284"/>
      <c r="C13" s="284"/>
      <c r="D13" s="284"/>
      <c r="E13" s="284"/>
      <c r="F13" s="218">
        <v>1678393.1</v>
      </c>
      <c r="G13" s="218">
        <v>1705247.5</v>
      </c>
      <c r="H13" s="218">
        <v>1900973.83</v>
      </c>
      <c r="I13" s="218">
        <v>1991870.92</v>
      </c>
      <c r="J13" s="181">
        <f t="shared" si="3"/>
        <v>118.67725862314376</v>
      </c>
      <c r="K13" s="181">
        <f t="shared" si="4"/>
        <v>104.78160659371096</v>
      </c>
    </row>
    <row r="14" spans="1:11" x14ac:dyDescent="0.25">
      <c r="A14" s="279" t="s">
        <v>152</v>
      </c>
      <c r="B14" s="280"/>
      <c r="C14" s="280"/>
      <c r="D14" s="280"/>
      <c r="E14" s="280"/>
      <c r="F14" s="218">
        <v>48168.85</v>
      </c>
      <c r="G14" s="218">
        <v>219500</v>
      </c>
      <c r="H14" s="218">
        <v>231946.22</v>
      </c>
      <c r="I14" s="218">
        <v>35791.269999999997</v>
      </c>
      <c r="J14" s="181">
        <f t="shared" si="3"/>
        <v>74.303766853474812</v>
      </c>
      <c r="K14" s="181">
        <f t="shared" si="4"/>
        <v>15.430848582054926</v>
      </c>
    </row>
    <row r="15" spans="1:11" x14ac:dyDescent="0.25">
      <c r="A15" s="270" t="s">
        <v>3</v>
      </c>
      <c r="B15" s="271"/>
      <c r="C15" s="271"/>
      <c r="D15" s="271"/>
      <c r="E15" s="271"/>
      <c r="F15" s="217">
        <f t="shared" ref="F15" si="8">F9-F12</f>
        <v>93.21999999973923</v>
      </c>
      <c r="G15" s="217">
        <f t="shared" ref="G15:H15" si="9">G9-G12</f>
        <v>0</v>
      </c>
      <c r="H15" s="217">
        <f t="shared" si="9"/>
        <v>0</v>
      </c>
      <c r="I15" s="217">
        <f t="shared" ref="I15" si="10">I9-I12</f>
        <v>-115986.64999999991</v>
      </c>
      <c r="J15" s="217">
        <f t="shared" si="3"/>
        <v>-124422.49517305767</v>
      </c>
      <c r="K15" s="217" t="e">
        <f t="shared" si="4"/>
        <v>#DIV/0!</v>
      </c>
    </row>
    <row r="16" spans="1:11" ht="18" x14ac:dyDescent="0.25">
      <c r="A16" s="1"/>
      <c r="B16" s="209"/>
      <c r="C16" s="209"/>
      <c r="D16" s="209"/>
      <c r="E16" s="209"/>
      <c r="F16" s="209"/>
      <c r="G16" s="210"/>
      <c r="H16" s="210"/>
      <c r="I16" s="210"/>
      <c r="J16" s="210"/>
      <c r="K16" s="210"/>
    </row>
    <row r="17" spans="1:11" ht="15.75" x14ac:dyDescent="0.25">
      <c r="A17" s="272" t="s">
        <v>41</v>
      </c>
      <c r="B17" s="273"/>
      <c r="C17" s="273"/>
      <c r="D17" s="273"/>
      <c r="E17" s="273"/>
      <c r="F17" s="273"/>
      <c r="G17" s="273"/>
      <c r="H17" s="273"/>
      <c r="I17" s="273"/>
      <c r="J17" s="202"/>
    </row>
    <row r="18" spans="1:11" ht="18" x14ac:dyDescent="0.25">
      <c r="A18" s="1"/>
      <c r="B18" s="209"/>
      <c r="C18" s="209"/>
      <c r="D18" s="209"/>
      <c r="E18" s="209"/>
      <c r="F18" s="209"/>
      <c r="G18" s="210"/>
      <c r="H18" s="210"/>
      <c r="I18" s="210"/>
      <c r="J18" s="210"/>
      <c r="K18" s="210"/>
    </row>
    <row r="19" spans="1:11" ht="25.5" x14ac:dyDescent="0.25">
      <c r="A19" s="20"/>
      <c r="B19" s="21"/>
      <c r="C19" s="21"/>
      <c r="D19" s="22"/>
      <c r="E19" s="207"/>
      <c r="F19" s="148" t="s">
        <v>189</v>
      </c>
      <c r="G19" s="16" t="s">
        <v>202</v>
      </c>
      <c r="H19" s="222" t="s">
        <v>201</v>
      </c>
      <c r="I19" s="222" t="s">
        <v>198</v>
      </c>
      <c r="J19" s="222" t="s">
        <v>199</v>
      </c>
      <c r="K19" s="222" t="s">
        <v>200</v>
      </c>
    </row>
    <row r="20" spans="1:11" x14ac:dyDescent="0.25">
      <c r="A20" s="279" t="s">
        <v>153</v>
      </c>
      <c r="B20" s="280"/>
      <c r="C20" s="280"/>
      <c r="D20" s="280"/>
      <c r="E20" s="280"/>
      <c r="F20" s="24"/>
      <c r="G20" s="24"/>
      <c r="H20" s="24"/>
      <c r="I20" s="24"/>
      <c r="J20" s="24"/>
      <c r="K20" s="24"/>
    </row>
    <row r="21" spans="1:11" x14ac:dyDescent="0.25">
      <c r="A21" s="279" t="s">
        <v>154</v>
      </c>
      <c r="B21" s="280"/>
      <c r="C21" s="280"/>
      <c r="D21" s="280"/>
      <c r="E21" s="280"/>
      <c r="F21" s="24"/>
      <c r="G21" s="24"/>
      <c r="H21" s="24"/>
      <c r="I21" s="24"/>
      <c r="J21" s="24"/>
      <c r="K21" s="24"/>
    </row>
    <row r="22" spans="1:11" x14ac:dyDescent="0.25">
      <c r="A22" s="270" t="s">
        <v>5</v>
      </c>
      <c r="B22" s="271"/>
      <c r="C22" s="271"/>
      <c r="D22" s="271"/>
      <c r="E22" s="271"/>
      <c r="F22" s="23">
        <f t="shared" ref="F22" si="11">F20-F21</f>
        <v>0</v>
      </c>
      <c r="G22" s="23">
        <f t="shared" ref="G22:H22" si="12">G20-G21</f>
        <v>0</v>
      </c>
      <c r="H22" s="23">
        <f t="shared" si="12"/>
        <v>0</v>
      </c>
      <c r="I22" s="23">
        <f t="shared" ref="I22:K22" si="13">I20-I21</f>
        <v>0</v>
      </c>
      <c r="J22" s="23">
        <f t="shared" si="13"/>
        <v>0</v>
      </c>
      <c r="K22" s="23">
        <f t="shared" si="13"/>
        <v>0</v>
      </c>
    </row>
    <row r="23" spans="1:11" x14ac:dyDescent="0.25">
      <c r="A23" s="270" t="s">
        <v>6</v>
      </c>
      <c r="B23" s="271"/>
      <c r="C23" s="271"/>
      <c r="D23" s="271"/>
      <c r="E23" s="271"/>
      <c r="F23" s="217">
        <f t="shared" ref="F23" si="14">F15+F22</f>
        <v>93.21999999973923</v>
      </c>
      <c r="G23" s="23">
        <f t="shared" ref="G23:H23" si="15">G15+G22</f>
        <v>0</v>
      </c>
      <c r="H23" s="217">
        <f t="shared" si="15"/>
        <v>0</v>
      </c>
      <c r="I23" s="217">
        <f t="shared" ref="I23:K23" si="16">I15+I22</f>
        <v>-115986.64999999991</v>
      </c>
      <c r="J23" s="217">
        <f t="shared" si="16"/>
        <v>-124422.49517305767</v>
      </c>
      <c r="K23" s="217" t="e">
        <f t="shared" si="16"/>
        <v>#DIV/0!</v>
      </c>
    </row>
    <row r="24" spans="1:11" ht="18" x14ac:dyDescent="0.25">
      <c r="A24" s="211"/>
      <c r="B24" s="209"/>
      <c r="C24" s="209"/>
      <c r="D24" s="209"/>
      <c r="E24" s="209"/>
      <c r="F24" s="209"/>
      <c r="G24" s="210"/>
      <c r="H24" s="210"/>
      <c r="I24" s="210"/>
      <c r="J24" s="210"/>
      <c r="K24" s="210"/>
    </row>
    <row r="25" spans="1:11" ht="15.75" x14ac:dyDescent="0.25">
      <c r="A25" s="272" t="s">
        <v>155</v>
      </c>
      <c r="B25" s="273"/>
      <c r="C25" s="273"/>
      <c r="D25" s="273"/>
      <c r="E25" s="273"/>
      <c r="F25" s="273"/>
      <c r="G25" s="273"/>
      <c r="H25" s="273"/>
      <c r="I25" s="273"/>
      <c r="J25" s="202"/>
    </row>
    <row r="26" spans="1:11" ht="15.75" x14ac:dyDescent="0.25">
      <c r="A26" s="203"/>
      <c r="B26" s="202"/>
      <c r="C26" s="202"/>
      <c r="D26" s="202"/>
      <c r="E26" s="202"/>
      <c r="F26" s="202"/>
      <c r="G26" s="202"/>
      <c r="H26" s="202"/>
      <c r="I26" s="202"/>
      <c r="J26" s="202"/>
      <c r="K26" s="202"/>
    </row>
    <row r="27" spans="1:11" ht="25.5" x14ac:dyDescent="0.25">
      <c r="A27" s="242"/>
      <c r="B27" s="242"/>
      <c r="C27" s="242"/>
      <c r="D27" s="243"/>
      <c r="E27" s="244"/>
      <c r="F27" s="148" t="s">
        <v>189</v>
      </c>
      <c r="G27" s="16" t="s">
        <v>202</v>
      </c>
      <c r="H27" s="222" t="s">
        <v>201</v>
      </c>
      <c r="I27" s="222" t="s">
        <v>198</v>
      </c>
      <c r="J27" s="222" t="s">
        <v>199</v>
      </c>
      <c r="K27" s="222" t="s">
        <v>200</v>
      </c>
    </row>
    <row r="28" spans="1:11" ht="15" customHeight="1" x14ac:dyDescent="0.25">
      <c r="A28" s="276" t="s">
        <v>156</v>
      </c>
      <c r="B28" s="276"/>
      <c r="C28" s="276"/>
      <c r="D28" s="276"/>
      <c r="E28" s="276"/>
      <c r="F28" s="245">
        <v>941.55</v>
      </c>
      <c r="G28" s="240">
        <v>0</v>
      </c>
      <c r="H28" s="245">
        <v>0</v>
      </c>
      <c r="I28" s="245">
        <v>1034.77</v>
      </c>
      <c r="J28" s="245">
        <v>0</v>
      </c>
      <c r="K28" s="245">
        <v>0</v>
      </c>
    </row>
    <row r="29" spans="1:11" ht="15" customHeight="1" x14ac:dyDescent="0.25">
      <c r="A29" s="266" t="s">
        <v>157</v>
      </c>
      <c r="B29" s="267"/>
      <c r="C29" s="267"/>
      <c r="D29" s="267"/>
      <c r="E29" s="267"/>
      <c r="F29" s="246">
        <f t="shared" ref="F29" si="17">F23+F28</f>
        <v>1034.7699999997392</v>
      </c>
      <c r="G29" s="247">
        <f t="shared" ref="G29:H29" si="18">G23+G28</f>
        <v>0</v>
      </c>
      <c r="H29" s="246">
        <f t="shared" si="18"/>
        <v>0</v>
      </c>
      <c r="I29" s="246">
        <f t="shared" ref="I29:K29" si="19">I23+I28</f>
        <v>-114951.8799999999</v>
      </c>
      <c r="J29" s="246">
        <f t="shared" si="19"/>
        <v>-124422.49517305767</v>
      </c>
      <c r="K29" s="246" t="e">
        <f t="shared" si="19"/>
        <v>#DIV/0!</v>
      </c>
    </row>
    <row r="30" spans="1:11" ht="45" customHeight="1" x14ac:dyDescent="0.25">
      <c r="A30" s="274" t="s">
        <v>158</v>
      </c>
      <c r="B30" s="274"/>
      <c r="C30" s="274"/>
      <c r="D30" s="274"/>
      <c r="E30" s="274"/>
      <c r="F30" s="247">
        <f t="shared" ref="F30" si="20">F15+F22+F28-F29</f>
        <v>0</v>
      </c>
      <c r="G30" s="247">
        <f t="shared" ref="G30" si="21">G15+G22+G28-G29</f>
        <v>0</v>
      </c>
      <c r="H30" s="247"/>
      <c r="I30" s="247"/>
      <c r="J30" s="247"/>
      <c r="K30" s="247"/>
    </row>
    <row r="31" spans="1:11" ht="15.75" x14ac:dyDescent="0.25">
      <c r="A31" s="212"/>
      <c r="B31" s="213"/>
      <c r="C31" s="213"/>
      <c r="D31" s="213"/>
      <c r="E31" s="213"/>
      <c r="F31" s="213"/>
      <c r="G31" s="213"/>
      <c r="H31" s="213"/>
      <c r="I31" s="213"/>
      <c r="J31" s="213"/>
      <c r="K31" s="213"/>
    </row>
    <row r="32" spans="1:11" ht="15.75" x14ac:dyDescent="0.25">
      <c r="A32" s="275" t="s">
        <v>159</v>
      </c>
      <c r="B32" s="275"/>
      <c r="C32" s="275"/>
      <c r="D32" s="275"/>
      <c r="E32" s="275"/>
      <c r="F32" s="275"/>
      <c r="G32" s="275"/>
      <c r="H32" s="275"/>
      <c r="I32" s="275"/>
      <c r="J32" s="212"/>
    </row>
    <row r="33" spans="1:11" ht="18" x14ac:dyDescent="0.25">
      <c r="A33" s="214"/>
      <c r="B33" s="215"/>
      <c r="C33" s="215"/>
      <c r="D33" s="215"/>
      <c r="E33" s="215"/>
      <c r="F33" s="215"/>
      <c r="G33" s="216"/>
      <c r="H33" s="216"/>
      <c r="I33" s="216"/>
      <c r="J33" s="216"/>
      <c r="K33" s="216"/>
    </row>
    <row r="34" spans="1:11" ht="25.5" x14ac:dyDescent="0.25">
      <c r="A34" s="237"/>
      <c r="B34" s="237"/>
      <c r="C34" s="237"/>
      <c r="D34" s="238"/>
      <c r="E34" s="239"/>
      <c r="F34" s="148" t="s">
        <v>193</v>
      </c>
      <c r="G34" s="16" t="s">
        <v>202</v>
      </c>
      <c r="H34" s="222" t="s">
        <v>201</v>
      </c>
      <c r="I34" s="222" t="s">
        <v>198</v>
      </c>
      <c r="J34" s="222" t="s">
        <v>199</v>
      </c>
      <c r="K34" s="222" t="s">
        <v>200</v>
      </c>
    </row>
    <row r="35" spans="1:11" x14ac:dyDescent="0.25">
      <c r="A35" s="276" t="s">
        <v>156</v>
      </c>
      <c r="B35" s="276"/>
      <c r="C35" s="276"/>
      <c r="D35" s="276"/>
      <c r="E35" s="276"/>
      <c r="F35" s="240">
        <v>0</v>
      </c>
      <c r="G35" s="240">
        <v>0</v>
      </c>
      <c r="H35" s="240">
        <f>G38</f>
        <v>0</v>
      </c>
      <c r="I35" s="240">
        <f>H38</f>
        <v>0</v>
      </c>
      <c r="J35" s="240">
        <f>I38</f>
        <v>0</v>
      </c>
      <c r="K35" s="240">
        <f>J38</f>
        <v>0</v>
      </c>
    </row>
    <row r="36" spans="1:11" ht="28.5" customHeight="1" x14ac:dyDescent="0.25">
      <c r="A36" s="276" t="s">
        <v>4</v>
      </c>
      <c r="B36" s="276"/>
      <c r="C36" s="276"/>
      <c r="D36" s="276"/>
      <c r="E36" s="276"/>
      <c r="F36" s="240">
        <v>0</v>
      </c>
      <c r="G36" s="240">
        <v>0</v>
      </c>
      <c r="H36" s="240">
        <v>0</v>
      </c>
      <c r="I36" s="240">
        <v>0</v>
      </c>
      <c r="J36" s="240">
        <v>0</v>
      </c>
      <c r="K36" s="240">
        <v>0</v>
      </c>
    </row>
    <row r="37" spans="1:11" x14ac:dyDescent="0.25">
      <c r="A37" s="276" t="s">
        <v>160</v>
      </c>
      <c r="B37" s="277"/>
      <c r="C37" s="277"/>
      <c r="D37" s="277"/>
      <c r="E37" s="277"/>
      <c r="F37" s="240">
        <v>0</v>
      </c>
      <c r="G37" s="240">
        <v>0</v>
      </c>
      <c r="H37" s="240">
        <v>0</v>
      </c>
      <c r="I37" s="240">
        <v>0</v>
      </c>
      <c r="J37" s="240">
        <v>0</v>
      </c>
      <c r="K37" s="240">
        <v>0</v>
      </c>
    </row>
    <row r="38" spans="1:11" ht="15" customHeight="1" x14ac:dyDescent="0.25">
      <c r="A38" s="266" t="s">
        <v>157</v>
      </c>
      <c r="B38" s="267"/>
      <c r="C38" s="267"/>
      <c r="D38" s="267"/>
      <c r="E38" s="267"/>
      <c r="F38" s="241">
        <v>0</v>
      </c>
      <c r="G38" s="241">
        <f t="shared" ref="G38:H38" si="22">G35-G36+G37</f>
        <v>0</v>
      </c>
      <c r="H38" s="241">
        <f t="shared" si="22"/>
        <v>0</v>
      </c>
      <c r="I38" s="241">
        <f t="shared" ref="I38:K38" si="23">I35-I36+I37</f>
        <v>0</v>
      </c>
      <c r="J38" s="241">
        <f t="shared" si="23"/>
        <v>0</v>
      </c>
      <c r="K38" s="241">
        <f t="shared" si="23"/>
        <v>0</v>
      </c>
    </row>
    <row r="39" spans="1:11" ht="17.25" customHeight="1" x14ac:dyDescent="0.25"/>
    <row r="40" spans="1:11" x14ac:dyDescent="0.25">
      <c r="A40" s="268"/>
      <c r="B40" s="269"/>
      <c r="C40" s="269"/>
      <c r="D40" s="269"/>
      <c r="E40" s="269"/>
      <c r="F40" s="269"/>
      <c r="G40" s="269"/>
      <c r="H40" s="269"/>
      <c r="I40" s="269"/>
      <c r="J40" s="223"/>
    </row>
    <row r="41" spans="1:11" ht="9" customHeight="1" x14ac:dyDescent="0.25"/>
  </sheetData>
  <mergeCells count="24">
    <mergeCell ref="A5:I5"/>
    <mergeCell ref="A17:I17"/>
    <mergeCell ref="A3:I3"/>
    <mergeCell ref="A1:K1"/>
    <mergeCell ref="A22:E22"/>
    <mergeCell ref="A14:E14"/>
    <mergeCell ref="A15:E15"/>
    <mergeCell ref="A9:E9"/>
    <mergeCell ref="A10:E10"/>
    <mergeCell ref="A11:E11"/>
    <mergeCell ref="A20:E20"/>
    <mergeCell ref="A21:E21"/>
    <mergeCell ref="A13:E13"/>
    <mergeCell ref="A38:E38"/>
    <mergeCell ref="A40:I40"/>
    <mergeCell ref="A23:E23"/>
    <mergeCell ref="A25:I25"/>
    <mergeCell ref="A29:E29"/>
    <mergeCell ref="A30:E30"/>
    <mergeCell ref="A32:I32"/>
    <mergeCell ref="A28:E28"/>
    <mergeCell ref="A35:E35"/>
    <mergeCell ref="A36:E36"/>
    <mergeCell ref="A37:E37"/>
  </mergeCells>
  <phoneticPr fontId="25" type="noConversion"/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6"/>
  <sheetViews>
    <sheetView tabSelected="1" topLeftCell="A34" workbookViewId="0">
      <selection activeCell="H45" sqref="H45"/>
    </sheetView>
  </sheetViews>
  <sheetFormatPr defaultRowHeight="15" x14ac:dyDescent="0.25"/>
  <cols>
    <col min="1" max="1" width="7.140625" customWidth="1"/>
    <col min="2" max="2" width="8.42578125" bestFit="1" customWidth="1"/>
    <col min="3" max="3" width="6.140625" bestFit="1" customWidth="1"/>
    <col min="4" max="5" width="25.28515625" customWidth="1"/>
    <col min="6" max="6" width="19.42578125" customWidth="1"/>
    <col min="7" max="7" width="19.7109375" customWidth="1"/>
    <col min="8" max="10" width="16.28515625" customWidth="1"/>
  </cols>
  <sheetData>
    <row r="1" spans="1:11" ht="42" customHeight="1" x14ac:dyDescent="0.25">
      <c r="A1" s="272" t="s">
        <v>215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spans="1:11" ht="18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.75" x14ac:dyDescent="0.25">
      <c r="A3" s="272" t="s">
        <v>32</v>
      </c>
      <c r="B3" s="272"/>
      <c r="C3" s="272"/>
      <c r="D3" s="272"/>
      <c r="E3" s="272"/>
      <c r="F3" s="272"/>
      <c r="G3" s="278"/>
      <c r="H3" s="278"/>
      <c r="I3" s="221"/>
      <c r="J3" s="221"/>
    </row>
    <row r="4" spans="1:11" ht="18" x14ac:dyDescent="0.25">
      <c r="A4" s="1"/>
      <c r="B4" s="1"/>
      <c r="C4" s="1"/>
      <c r="D4" s="1"/>
      <c r="E4" s="1"/>
      <c r="F4" s="1"/>
      <c r="G4" s="2"/>
      <c r="H4" s="2"/>
      <c r="I4" s="2"/>
      <c r="J4" s="2"/>
    </row>
    <row r="5" spans="1:11" ht="18" customHeight="1" x14ac:dyDescent="0.25">
      <c r="A5" s="272" t="s">
        <v>8</v>
      </c>
      <c r="B5" s="273"/>
      <c r="C5" s="273"/>
      <c r="D5" s="273"/>
      <c r="E5" s="273"/>
      <c r="F5" s="273"/>
      <c r="G5" s="273"/>
      <c r="H5" s="273"/>
      <c r="I5" s="202"/>
      <c r="J5" s="202"/>
    </row>
    <row r="6" spans="1:11" ht="15.75" x14ac:dyDescent="0.25">
      <c r="A6" s="272" t="s">
        <v>1</v>
      </c>
      <c r="B6" s="286"/>
      <c r="C6" s="286"/>
      <c r="D6" s="286"/>
      <c r="E6" s="286"/>
      <c r="F6" s="286"/>
      <c r="G6" s="286"/>
      <c r="H6" s="286"/>
      <c r="I6" s="220"/>
      <c r="J6" s="220"/>
    </row>
    <row r="7" spans="1:11" ht="25.5" x14ac:dyDescent="0.25">
      <c r="A7" s="16" t="s">
        <v>9</v>
      </c>
      <c r="B7" s="15" t="s">
        <v>10</v>
      </c>
      <c r="C7" s="15" t="s">
        <v>11</v>
      </c>
      <c r="D7" s="15" t="s">
        <v>7</v>
      </c>
      <c r="E7" s="15" t="s">
        <v>186</v>
      </c>
      <c r="F7" s="16" t="s">
        <v>202</v>
      </c>
      <c r="G7" s="222" t="s">
        <v>201</v>
      </c>
      <c r="H7" s="222" t="s">
        <v>198</v>
      </c>
      <c r="I7" s="222" t="s">
        <v>199</v>
      </c>
      <c r="J7" s="222" t="s">
        <v>200</v>
      </c>
    </row>
    <row r="8" spans="1:11" s="254" customFormat="1" x14ac:dyDescent="0.25">
      <c r="A8" s="16">
        <v>1</v>
      </c>
      <c r="B8" s="15">
        <v>2</v>
      </c>
      <c r="C8" s="15">
        <v>3</v>
      </c>
      <c r="D8" s="15">
        <v>4</v>
      </c>
      <c r="E8" s="15">
        <v>5</v>
      </c>
      <c r="F8" s="16">
        <v>6</v>
      </c>
      <c r="G8" s="222">
        <v>7</v>
      </c>
      <c r="H8" s="222">
        <v>8</v>
      </c>
      <c r="I8" s="222" t="s">
        <v>206</v>
      </c>
      <c r="J8" s="222" t="s">
        <v>207</v>
      </c>
    </row>
    <row r="9" spans="1:11" x14ac:dyDescent="0.25">
      <c r="A9" s="16"/>
      <c r="B9" s="15"/>
      <c r="C9" s="15"/>
      <c r="D9" s="15" t="s">
        <v>124</v>
      </c>
      <c r="E9" s="148">
        <f t="shared" ref="E9" si="0">SUM(E10+E25)</f>
        <v>1726655.1700000002</v>
      </c>
      <c r="F9" s="148">
        <f t="shared" ref="F9" si="1">SUM(F10+F25)</f>
        <v>1924747.5</v>
      </c>
      <c r="G9" s="148">
        <f>SUM(G10+G25)</f>
        <v>2132920.0499999998</v>
      </c>
      <c r="H9" s="148">
        <f t="shared" ref="H9" si="2">SUM(H10+H25)</f>
        <v>1911675.54</v>
      </c>
      <c r="I9" s="260">
        <f>SUM(H9/E9)*100</f>
        <v>110.71553679128647</v>
      </c>
      <c r="J9" s="260">
        <f>SUM(H9/G9)*100</f>
        <v>89.627154097970063</v>
      </c>
    </row>
    <row r="10" spans="1:11" ht="15.75" customHeight="1" x14ac:dyDescent="0.25">
      <c r="A10" s="7">
        <v>6</v>
      </c>
      <c r="B10" s="7"/>
      <c r="C10" s="7"/>
      <c r="D10" s="7" t="s">
        <v>12</v>
      </c>
      <c r="E10" s="181">
        <f>SUM(E11+E16+E17+E19+E21)</f>
        <v>1726655.1700000002</v>
      </c>
      <c r="F10" s="181">
        <f>SUM(F11+F16+F17+F19+F21)</f>
        <v>1924747.5</v>
      </c>
      <c r="G10" s="181">
        <f>SUM(G11+G16+G17+G19+G21)</f>
        <v>2132920.0499999998</v>
      </c>
      <c r="H10" s="181">
        <f t="shared" ref="H10" si="3">SUM(H11+H16+H17+H19+H21)</f>
        <v>1911675.54</v>
      </c>
      <c r="I10" s="234">
        <f t="shared" ref="I10:I24" si="4">SUM(H10/E10)*100</f>
        <v>110.71553679128647</v>
      </c>
      <c r="J10" s="234">
        <f t="shared" ref="J10:J28" si="5">SUM(H10/G10)*100</f>
        <v>89.627154097970063</v>
      </c>
    </row>
    <row r="11" spans="1:11" ht="38.25" x14ac:dyDescent="0.25">
      <c r="A11" s="7"/>
      <c r="B11" s="11">
        <v>63</v>
      </c>
      <c r="C11" s="11"/>
      <c r="D11" s="11" t="s">
        <v>43</v>
      </c>
      <c r="E11" s="125">
        <f>SUM(E12:E15)</f>
        <v>1472585.94</v>
      </c>
      <c r="F11" s="125">
        <f t="shared" ref="F11" si="6">F12+F13</f>
        <v>1540520.5</v>
      </c>
      <c r="G11" s="125">
        <f>SUM(G12:G15)</f>
        <v>1686270.77</v>
      </c>
      <c r="H11" s="125">
        <f t="shared" ref="H11" si="7">SUM(H12:H15)</f>
        <v>1598339.1199999999</v>
      </c>
      <c r="I11" s="153">
        <f t="shared" si="4"/>
        <v>108.539615691292</v>
      </c>
      <c r="J11" s="153">
        <f t="shared" si="5"/>
        <v>94.7854370979816</v>
      </c>
    </row>
    <row r="12" spans="1:11" x14ac:dyDescent="0.25">
      <c r="A12" s="8"/>
      <c r="B12" s="8"/>
      <c r="C12" s="9" t="s">
        <v>112</v>
      </c>
      <c r="D12" s="9" t="s">
        <v>194</v>
      </c>
      <c r="E12" s="125">
        <v>1412157.67</v>
      </c>
      <c r="F12" s="125">
        <v>1478380.5</v>
      </c>
      <c r="G12" s="125">
        <v>1618162.02</v>
      </c>
      <c r="H12" s="125">
        <v>1528218.39</v>
      </c>
      <c r="I12" s="153">
        <f t="shared" si="4"/>
        <v>108.21868000051298</v>
      </c>
      <c r="J12" s="153">
        <f t="shared" si="5"/>
        <v>94.441617780647206</v>
      </c>
    </row>
    <row r="13" spans="1:11" x14ac:dyDescent="0.25">
      <c r="A13" s="8"/>
      <c r="B13" s="8"/>
      <c r="C13" s="9" t="s">
        <v>112</v>
      </c>
      <c r="D13" s="9" t="s">
        <v>161</v>
      </c>
      <c r="E13" s="125">
        <v>60034.12</v>
      </c>
      <c r="F13" s="125">
        <v>62140</v>
      </c>
      <c r="G13" s="125">
        <v>67705.25</v>
      </c>
      <c r="H13" s="125">
        <v>69696.55</v>
      </c>
      <c r="I13" s="153">
        <f t="shared" si="4"/>
        <v>116.09489736836318</v>
      </c>
      <c r="J13" s="153">
        <f t="shared" si="5"/>
        <v>102.94113085765137</v>
      </c>
    </row>
    <row r="14" spans="1:11" ht="38.25" x14ac:dyDescent="0.25">
      <c r="A14" s="8"/>
      <c r="B14" s="8"/>
      <c r="C14" s="9" t="s">
        <v>117</v>
      </c>
      <c r="D14" s="13" t="s">
        <v>177</v>
      </c>
      <c r="E14" s="125">
        <v>54.44</v>
      </c>
      <c r="F14" s="125"/>
      <c r="G14" s="125">
        <v>103.5</v>
      </c>
      <c r="H14" s="125">
        <v>103.5</v>
      </c>
      <c r="I14" s="153">
        <f t="shared" si="4"/>
        <v>190.11756061719325</v>
      </c>
      <c r="J14" s="153">
        <f t="shared" si="5"/>
        <v>100</v>
      </c>
    </row>
    <row r="15" spans="1:11" ht="38.25" x14ac:dyDescent="0.25">
      <c r="A15" s="8"/>
      <c r="B15" s="8"/>
      <c r="C15" s="9" t="s">
        <v>114</v>
      </c>
      <c r="D15" s="13" t="s">
        <v>177</v>
      </c>
      <c r="E15" s="125">
        <v>339.71</v>
      </c>
      <c r="F15" s="125"/>
      <c r="G15" s="125">
        <v>300</v>
      </c>
      <c r="H15" s="125">
        <v>320.68</v>
      </c>
      <c r="I15" s="153">
        <f t="shared" si="4"/>
        <v>94.39816313914811</v>
      </c>
      <c r="J15" s="153">
        <f t="shared" si="5"/>
        <v>106.89333333333333</v>
      </c>
    </row>
    <row r="16" spans="1:11" x14ac:dyDescent="0.25">
      <c r="A16" s="8"/>
      <c r="B16" s="8">
        <v>64</v>
      </c>
      <c r="C16" s="9"/>
      <c r="D16" s="9" t="s">
        <v>126</v>
      </c>
      <c r="E16" s="125">
        <v>0.01</v>
      </c>
      <c r="F16" s="125"/>
      <c r="G16" s="125">
        <v>0</v>
      </c>
      <c r="H16" s="125">
        <f t="shared" ref="H16:H26" si="8">SUM(G16-F16)</f>
        <v>0</v>
      </c>
      <c r="I16" s="153">
        <f t="shared" si="4"/>
        <v>0</v>
      </c>
      <c r="J16" s="153" t="e">
        <f t="shared" si="5"/>
        <v>#DIV/0!</v>
      </c>
    </row>
    <row r="17" spans="1:10" ht="25.5" x14ac:dyDescent="0.25">
      <c r="A17" s="8"/>
      <c r="B17" s="19">
        <v>65</v>
      </c>
      <c r="C17" s="9"/>
      <c r="D17" s="13" t="s">
        <v>115</v>
      </c>
      <c r="E17" s="125">
        <f>SUM(E18)</f>
        <v>31951.35</v>
      </c>
      <c r="F17" s="125">
        <f>SUM(F18)</f>
        <v>26650</v>
      </c>
      <c r="G17" s="125">
        <f>SUM(G18)</f>
        <v>26650</v>
      </c>
      <c r="H17" s="125">
        <f>SUM(H18)</f>
        <v>29387.8</v>
      </c>
      <c r="I17" s="153">
        <f t="shared" si="4"/>
        <v>91.976708339397234</v>
      </c>
      <c r="J17" s="153">
        <f t="shared" si="5"/>
        <v>110.27317073170731</v>
      </c>
    </row>
    <row r="18" spans="1:10" x14ac:dyDescent="0.25">
      <c r="A18" s="8"/>
      <c r="B18" s="19"/>
      <c r="C18" s="9" t="s">
        <v>114</v>
      </c>
      <c r="D18" s="9" t="s">
        <v>116</v>
      </c>
      <c r="E18" s="125">
        <v>31951.35</v>
      </c>
      <c r="F18" s="125">
        <v>26650</v>
      </c>
      <c r="G18" s="125">
        <v>26650</v>
      </c>
      <c r="H18" s="125">
        <v>29387.8</v>
      </c>
      <c r="I18" s="153">
        <f t="shared" si="4"/>
        <v>91.976708339397234</v>
      </c>
      <c r="J18" s="153">
        <f t="shared" si="5"/>
        <v>110.27317073170731</v>
      </c>
    </row>
    <row r="19" spans="1:10" ht="38.25" x14ac:dyDescent="0.25">
      <c r="A19" s="8"/>
      <c r="B19" s="19">
        <v>66</v>
      </c>
      <c r="C19" s="9"/>
      <c r="D19" s="13" t="s">
        <v>118</v>
      </c>
      <c r="E19" s="125">
        <f>SUM(E20)</f>
        <v>7296.35</v>
      </c>
      <c r="F19" s="125">
        <f>SUM(F20)</f>
        <v>10000</v>
      </c>
      <c r="G19" s="125">
        <f>SUM(G20)</f>
        <v>10000</v>
      </c>
      <c r="H19" s="125">
        <f>SUM(H20)</f>
        <v>9030.36</v>
      </c>
      <c r="I19" s="153">
        <f t="shared" si="4"/>
        <v>123.76544436601861</v>
      </c>
      <c r="J19" s="153">
        <f t="shared" si="5"/>
        <v>90.303600000000003</v>
      </c>
    </row>
    <row r="20" spans="1:10" x14ac:dyDescent="0.25">
      <c r="A20" s="8"/>
      <c r="B20" s="19"/>
      <c r="C20" s="9" t="s">
        <v>117</v>
      </c>
      <c r="D20" s="9" t="s">
        <v>119</v>
      </c>
      <c r="E20" s="125">
        <v>7296.35</v>
      </c>
      <c r="F20" s="125">
        <v>10000</v>
      </c>
      <c r="G20" s="125">
        <v>10000</v>
      </c>
      <c r="H20" s="125">
        <v>9030.36</v>
      </c>
      <c r="I20" s="153">
        <f t="shared" si="4"/>
        <v>123.76544436601861</v>
      </c>
      <c r="J20" s="153">
        <f t="shared" si="5"/>
        <v>90.303600000000003</v>
      </c>
    </row>
    <row r="21" spans="1:10" ht="38.25" x14ac:dyDescent="0.25">
      <c r="A21" s="8"/>
      <c r="B21" s="8">
        <v>67</v>
      </c>
      <c r="C21" s="9"/>
      <c r="D21" s="11" t="s">
        <v>44</v>
      </c>
      <c r="E21" s="125">
        <f>SUM(E22:E24)</f>
        <v>214821.52</v>
      </c>
      <c r="F21" s="125">
        <f>SUM(F22:F24)</f>
        <v>347577</v>
      </c>
      <c r="G21" s="125">
        <f>SUM(G22:G24)</f>
        <v>409999.28</v>
      </c>
      <c r="H21" s="125">
        <f t="shared" ref="H21" si="9">SUM(H22:H24)</f>
        <v>274918.26</v>
      </c>
      <c r="I21" s="153">
        <f t="shared" si="4"/>
        <v>127.97519540872815</v>
      </c>
      <c r="J21" s="153">
        <f t="shared" si="5"/>
        <v>67.053351898569176</v>
      </c>
    </row>
    <row r="22" spans="1:10" ht="25.5" x14ac:dyDescent="0.25">
      <c r="A22" s="8"/>
      <c r="B22" s="8"/>
      <c r="C22" s="9" t="s">
        <v>113</v>
      </c>
      <c r="D22" s="13" t="s">
        <v>45</v>
      </c>
      <c r="E22" s="125">
        <v>214821.52</v>
      </c>
      <c r="F22" s="125">
        <v>247449</v>
      </c>
      <c r="G22" s="125">
        <v>309999.28000000003</v>
      </c>
      <c r="H22" s="125">
        <v>274778.26</v>
      </c>
      <c r="I22" s="153">
        <f t="shared" si="4"/>
        <v>127.91002502914979</v>
      </c>
      <c r="J22" s="153">
        <f t="shared" si="5"/>
        <v>88.63835425682278</v>
      </c>
    </row>
    <row r="23" spans="1:10" x14ac:dyDescent="0.25">
      <c r="A23" s="8"/>
      <c r="B23" s="8"/>
      <c r="C23" s="9" t="s">
        <v>120</v>
      </c>
      <c r="D23" s="13" t="s">
        <v>81</v>
      </c>
      <c r="E23" s="125">
        <v>0</v>
      </c>
      <c r="F23" s="125">
        <v>128</v>
      </c>
      <c r="G23" s="125">
        <v>0</v>
      </c>
      <c r="H23" s="125">
        <v>140</v>
      </c>
      <c r="I23" s="153"/>
      <c r="J23" s="153"/>
    </row>
    <row r="24" spans="1:10" x14ac:dyDescent="0.25">
      <c r="A24" s="8"/>
      <c r="B24" s="8"/>
      <c r="C24" s="9" t="s">
        <v>173</v>
      </c>
      <c r="D24" s="13" t="s">
        <v>165</v>
      </c>
      <c r="E24" s="125">
        <v>0</v>
      </c>
      <c r="F24" s="125">
        <v>100000</v>
      </c>
      <c r="G24" s="125">
        <v>100000</v>
      </c>
      <c r="H24" s="125">
        <f t="shared" si="8"/>
        <v>0</v>
      </c>
      <c r="I24" s="153" t="e">
        <f t="shared" si="4"/>
        <v>#DIV/0!</v>
      </c>
      <c r="J24" s="153">
        <f t="shared" si="5"/>
        <v>0</v>
      </c>
    </row>
    <row r="25" spans="1:10" ht="25.5" x14ac:dyDescent="0.25">
      <c r="A25" s="10">
        <v>7</v>
      </c>
      <c r="B25" s="10"/>
      <c r="C25" s="10"/>
      <c r="D25" s="17" t="s">
        <v>14</v>
      </c>
      <c r="E25" s="181">
        <v>0</v>
      </c>
      <c r="F25" s="181">
        <v>0</v>
      </c>
      <c r="G25" s="181">
        <f>SUM(G26)</f>
        <v>0</v>
      </c>
      <c r="H25" s="181">
        <f t="shared" si="8"/>
        <v>0</v>
      </c>
      <c r="I25" s="234">
        <v>0</v>
      </c>
      <c r="J25" s="234">
        <v>0</v>
      </c>
    </row>
    <row r="26" spans="1:10" ht="38.25" x14ac:dyDescent="0.25">
      <c r="A26" s="11"/>
      <c r="B26" s="11">
        <v>72</v>
      </c>
      <c r="C26" s="11"/>
      <c r="D26" s="18" t="s">
        <v>42</v>
      </c>
      <c r="E26" s="125">
        <v>0</v>
      </c>
      <c r="F26" s="125">
        <v>0</v>
      </c>
      <c r="G26" s="125">
        <v>0</v>
      </c>
      <c r="H26" s="125">
        <f t="shared" si="8"/>
        <v>0</v>
      </c>
      <c r="I26" s="153"/>
      <c r="J26" s="153"/>
    </row>
    <row r="27" spans="1:10" x14ac:dyDescent="0.25">
      <c r="A27" s="7">
        <v>9</v>
      </c>
      <c r="B27" s="11"/>
      <c r="C27" s="9"/>
      <c r="D27" s="9" t="s">
        <v>179</v>
      </c>
      <c r="E27" s="125">
        <f>SUM(E28)</f>
        <v>1034.77</v>
      </c>
      <c r="F27" s="125"/>
      <c r="G27" s="125"/>
      <c r="H27" s="153">
        <f>SUM(H28)</f>
        <v>-114951.87999999999</v>
      </c>
      <c r="I27" s="153"/>
      <c r="J27" s="153"/>
    </row>
    <row r="28" spans="1:10" x14ac:dyDescent="0.25">
      <c r="A28" s="11"/>
      <c r="B28" s="11">
        <v>92</v>
      </c>
      <c r="C28" s="9"/>
      <c r="D28" s="227" t="s">
        <v>180</v>
      </c>
      <c r="E28" s="125">
        <f>SUM(E29)</f>
        <v>1034.77</v>
      </c>
      <c r="F28" s="125"/>
      <c r="G28" s="125"/>
      <c r="H28" s="153">
        <f>SUM(H29)</f>
        <v>-114951.87999999999</v>
      </c>
      <c r="I28" s="153"/>
      <c r="J28" s="153" t="e">
        <f t="shared" si="5"/>
        <v>#DIV/0!</v>
      </c>
    </row>
    <row r="29" spans="1:10" s="262" customFormat="1" x14ac:dyDescent="0.25">
      <c r="A29" s="11"/>
      <c r="B29" s="11">
        <v>922</v>
      </c>
      <c r="C29" s="9"/>
      <c r="D29" s="264" t="s">
        <v>216</v>
      </c>
      <c r="E29" s="125">
        <f>SUM(E30-E31)</f>
        <v>1034.77</v>
      </c>
      <c r="F29" s="125"/>
      <c r="G29" s="125"/>
      <c r="H29" s="153">
        <f>SUM(H30-H31)</f>
        <v>-114951.87999999999</v>
      </c>
      <c r="I29" s="153"/>
      <c r="J29" s="153" t="e">
        <f t="shared" ref="J29:J30" si="10">SUM(H29/G29)*100</f>
        <v>#DIV/0!</v>
      </c>
    </row>
    <row r="30" spans="1:10" s="262" customFormat="1" x14ac:dyDescent="0.25">
      <c r="A30" s="11"/>
      <c r="B30" s="11">
        <v>9221</v>
      </c>
      <c r="C30" s="9"/>
      <c r="D30" s="265" t="s">
        <v>217</v>
      </c>
      <c r="E30" s="125">
        <v>1034.77</v>
      </c>
      <c r="F30" s="125"/>
      <c r="G30" s="125"/>
      <c r="H30" s="153">
        <v>1034.77</v>
      </c>
      <c r="I30" s="153"/>
      <c r="J30" s="153" t="e">
        <f t="shared" si="10"/>
        <v>#DIV/0!</v>
      </c>
    </row>
    <row r="31" spans="1:10" s="262" customFormat="1" x14ac:dyDescent="0.25">
      <c r="A31" s="11"/>
      <c r="B31" s="11">
        <v>9222</v>
      </c>
      <c r="C31" s="9"/>
      <c r="D31" s="265" t="s">
        <v>218</v>
      </c>
      <c r="E31" s="125">
        <v>0</v>
      </c>
      <c r="F31" s="125"/>
      <c r="G31" s="125"/>
      <c r="H31" s="153">
        <v>115986.65</v>
      </c>
      <c r="I31" s="153"/>
      <c r="J31" s="153"/>
    </row>
    <row r="33" spans="1:15" ht="15.75" x14ac:dyDescent="0.25">
      <c r="A33" s="272" t="s">
        <v>15</v>
      </c>
      <c r="B33" s="286"/>
      <c r="C33" s="286"/>
      <c r="D33" s="286"/>
      <c r="E33" s="286"/>
      <c r="F33" s="286"/>
      <c r="G33" s="286"/>
      <c r="H33" s="286"/>
      <c r="I33" s="220"/>
      <c r="J33" s="220"/>
    </row>
    <row r="34" spans="1:15" ht="25.5" x14ac:dyDescent="0.25">
      <c r="A34" s="16" t="s">
        <v>9</v>
      </c>
      <c r="B34" s="15" t="s">
        <v>10</v>
      </c>
      <c r="C34" s="15" t="s">
        <v>11</v>
      </c>
      <c r="D34" s="15" t="s">
        <v>16</v>
      </c>
      <c r="E34" s="15" t="s">
        <v>186</v>
      </c>
      <c r="F34" s="16" t="s">
        <v>202</v>
      </c>
      <c r="G34" s="222" t="s">
        <v>201</v>
      </c>
      <c r="H34" s="222" t="s">
        <v>198</v>
      </c>
      <c r="I34" s="222" t="s">
        <v>199</v>
      </c>
      <c r="J34" s="222" t="s">
        <v>200</v>
      </c>
    </row>
    <row r="35" spans="1:15" s="254" customFormat="1" x14ac:dyDescent="0.25">
      <c r="A35" s="16">
        <v>1</v>
      </c>
      <c r="B35" s="15">
        <v>2</v>
      </c>
      <c r="C35" s="15">
        <v>3</v>
      </c>
      <c r="D35" s="15">
        <v>4</v>
      </c>
      <c r="E35" s="15">
        <v>5</v>
      </c>
      <c r="F35" s="16">
        <v>6</v>
      </c>
      <c r="G35" s="222">
        <v>7</v>
      </c>
      <c r="H35" s="222">
        <v>8</v>
      </c>
      <c r="I35" s="222" t="s">
        <v>206</v>
      </c>
      <c r="J35" s="222" t="s">
        <v>207</v>
      </c>
    </row>
    <row r="36" spans="1:15" x14ac:dyDescent="0.25">
      <c r="A36" s="16"/>
      <c r="B36" s="15"/>
      <c r="C36" s="15"/>
      <c r="D36" s="15" t="s">
        <v>125</v>
      </c>
      <c r="E36" s="148">
        <f>SUM(E37+E65)</f>
        <v>1726561.9500000002</v>
      </c>
      <c r="F36" s="148">
        <f>SUM(F37+F65)</f>
        <v>1924747.5</v>
      </c>
      <c r="G36" s="148">
        <f>SUM(G37+G65)</f>
        <v>2132920.0500000003</v>
      </c>
      <c r="H36" s="148">
        <f>SUM(H37+H65)</f>
        <v>2027662.19</v>
      </c>
      <c r="I36" s="148">
        <f>SUM(H36/E36)*100</f>
        <v>117.43929547387511</v>
      </c>
      <c r="J36" s="148">
        <f>SUM(H36/G36)*100</f>
        <v>95.065081787758515</v>
      </c>
    </row>
    <row r="37" spans="1:15" s="183" customFormat="1" ht="15.75" customHeight="1" x14ac:dyDescent="0.25">
      <c r="A37" s="7">
        <v>3</v>
      </c>
      <c r="B37" s="7"/>
      <c r="C37" s="7"/>
      <c r="D37" s="7" t="s">
        <v>17</v>
      </c>
      <c r="E37" s="181">
        <f>SUM(E38+E43+E50+E55+E59+E63)</f>
        <v>1678393.1</v>
      </c>
      <c r="F37" s="181">
        <f>SUM(F38+F43+F50+F59+F63)</f>
        <v>1705247.5</v>
      </c>
      <c r="G37" s="181">
        <f>SUM(G38+G43+G50+G55+G59++G63)</f>
        <v>1900973.83</v>
      </c>
      <c r="H37" s="181">
        <f>SUM(H38+H43+H50+H55+H59+H63)</f>
        <v>1991870.92</v>
      </c>
      <c r="I37" s="234">
        <f t="shared" ref="I37:I73" si="11">SUM(H37/E37)*100</f>
        <v>118.67725862314376</v>
      </c>
      <c r="J37" s="234">
        <f t="shared" ref="J37:J71" si="12">SUM(H37/G37)*100</f>
        <v>104.78160659371096</v>
      </c>
    </row>
    <row r="38" spans="1:15" ht="15.75" customHeight="1" x14ac:dyDescent="0.25">
      <c r="A38" s="7"/>
      <c r="B38" s="11">
        <v>31</v>
      </c>
      <c r="C38" s="11"/>
      <c r="D38" s="11" t="s">
        <v>18</v>
      </c>
      <c r="E38" s="181">
        <f t="shared" ref="E38" si="13">SUM(E39:E42)</f>
        <v>1318426.6200000001</v>
      </c>
      <c r="F38" s="181">
        <f t="shared" ref="F38:G38" si="14">SUM(F39:F42)</f>
        <v>1385109.5</v>
      </c>
      <c r="G38" s="181">
        <f t="shared" si="14"/>
        <v>1536597.23</v>
      </c>
      <c r="H38" s="181">
        <f>SUM(H39:H42)</f>
        <v>1603475.76</v>
      </c>
      <c r="I38" s="234">
        <f t="shared" si="11"/>
        <v>121.62040235504345</v>
      </c>
      <c r="J38" s="234">
        <f t="shared" si="12"/>
        <v>104.352378664642</v>
      </c>
    </row>
    <row r="39" spans="1:15" x14ac:dyDescent="0.25">
      <c r="A39" s="8"/>
      <c r="B39" s="8"/>
      <c r="C39" s="9" t="s">
        <v>113</v>
      </c>
      <c r="D39" s="9" t="s">
        <v>13</v>
      </c>
      <c r="E39" s="125">
        <v>51026.35</v>
      </c>
      <c r="F39" s="125">
        <v>65620</v>
      </c>
      <c r="G39" s="125">
        <v>20823.349999999999</v>
      </c>
      <c r="H39" s="125">
        <v>25645.14</v>
      </c>
      <c r="I39" s="153">
        <f t="shared" si="11"/>
        <v>50.25862128096562</v>
      </c>
      <c r="J39" s="153">
        <f t="shared" si="12"/>
        <v>123.15568820578821</v>
      </c>
    </row>
    <row r="40" spans="1:15" x14ac:dyDescent="0.25">
      <c r="A40" s="8"/>
      <c r="B40" s="8"/>
      <c r="C40" s="9" t="s">
        <v>113</v>
      </c>
      <c r="D40" s="9" t="s">
        <v>190</v>
      </c>
      <c r="E40" s="125">
        <v>0</v>
      </c>
      <c r="F40" s="125">
        <v>0</v>
      </c>
      <c r="G40" s="125">
        <v>4520</v>
      </c>
      <c r="H40" s="125">
        <v>2173.37</v>
      </c>
      <c r="I40" s="153" t="e">
        <f t="shared" si="11"/>
        <v>#DIV/0!</v>
      </c>
      <c r="J40" s="153">
        <f t="shared" si="12"/>
        <v>48.083407079646015</v>
      </c>
    </row>
    <row r="41" spans="1:15" x14ac:dyDescent="0.25">
      <c r="A41" s="8"/>
      <c r="B41" s="8"/>
      <c r="C41" s="9" t="s">
        <v>191</v>
      </c>
      <c r="D41" s="9" t="s">
        <v>192</v>
      </c>
      <c r="E41" s="125">
        <v>0</v>
      </c>
      <c r="F41" s="125">
        <v>0</v>
      </c>
      <c r="G41" s="125">
        <v>59266.38</v>
      </c>
      <c r="H41" s="125">
        <v>73600.33</v>
      </c>
      <c r="I41" s="153" t="e">
        <f t="shared" si="11"/>
        <v>#DIV/0!</v>
      </c>
      <c r="J41" s="153">
        <f t="shared" si="12"/>
        <v>124.18563441870415</v>
      </c>
    </row>
    <row r="42" spans="1:15" x14ac:dyDescent="0.25">
      <c r="A42" s="8"/>
      <c r="B42" s="8"/>
      <c r="C42" s="9" t="s">
        <v>121</v>
      </c>
      <c r="D42" s="9" t="s">
        <v>122</v>
      </c>
      <c r="E42" s="125">
        <v>1267400.27</v>
      </c>
      <c r="F42" s="125">
        <v>1319489.5</v>
      </c>
      <c r="G42" s="125">
        <v>1451987.5</v>
      </c>
      <c r="H42" s="125">
        <v>1502056.92</v>
      </c>
      <c r="I42" s="153">
        <f t="shared" si="11"/>
        <v>118.51480195755362</v>
      </c>
      <c r="J42" s="153">
        <f t="shared" si="12"/>
        <v>103.44833684862988</v>
      </c>
    </row>
    <row r="43" spans="1:15" s="183" customFormat="1" x14ac:dyDescent="0.25">
      <c r="A43" s="19"/>
      <c r="B43" s="19">
        <v>32</v>
      </c>
      <c r="C43" s="182"/>
      <c r="D43" s="19" t="s">
        <v>35</v>
      </c>
      <c r="E43" s="181">
        <f t="shared" ref="E43" si="15">SUM(E44:E49)</f>
        <v>315112.54000000004</v>
      </c>
      <c r="F43" s="181">
        <f t="shared" ref="F43:G43" si="16">SUM(F44:F49)</f>
        <v>278930</v>
      </c>
      <c r="G43" s="181">
        <f t="shared" si="16"/>
        <v>318768.58</v>
      </c>
      <c r="H43" s="181">
        <f>SUM(H44:H49)</f>
        <v>340361.19</v>
      </c>
      <c r="I43" s="234">
        <f t="shared" si="11"/>
        <v>108.01258179061995</v>
      </c>
      <c r="J43" s="234">
        <f t="shared" si="12"/>
        <v>106.77375731322076</v>
      </c>
    </row>
    <row r="44" spans="1:15" x14ac:dyDescent="0.25">
      <c r="A44" s="8"/>
      <c r="B44" s="8"/>
      <c r="C44" s="9" t="s">
        <v>113</v>
      </c>
      <c r="D44" s="9" t="s">
        <v>13</v>
      </c>
      <c r="E44" s="125">
        <v>121218.02</v>
      </c>
      <c r="F44" s="125">
        <v>70679</v>
      </c>
      <c r="G44" s="125">
        <v>93527.6</v>
      </c>
      <c r="H44" s="219">
        <v>130211.14</v>
      </c>
      <c r="I44" s="153">
        <f t="shared" si="11"/>
        <v>107.41896295616773</v>
      </c>
      <c r="J44" s="153">
        <f t="shared" si="12"/>
        <v>139.22215474362648</v>
      </c>
    </row>
    <row r="45" spans="1:15" x14ac:dyDescent="0.25">
      <c r="A45" s="8"/>
      <c r="B45" s="8"/>
      <c r="C45" s="9" t="s">
        <v>113</v>
      </c>
      <c r="D45" s="9" t="s">
        <v>190</v>
      </c>
      <c r="E45" s="125">
        <v>0</v>
      </c>
      <c r="F45" s="125">
        <v>0</v>
      </c>
      <c r="G45" s="125">
        <v>180</v>
      </c>
      <c r="H45" s="125">
        <v>193.82</v>
      </c>
      <c r="I45" s="153" t="e">
        <f t="shared" si="11"/>
        <v>#DIV/0!</v>
      </c>
      <c r="J45" s="153">
        <f t="shared" si="12"/>
        <v>107.67777777777778</v>
      </c>
    </row>
    <row r="46" spans="1:15" x14ac:dyDescent="0.25">
      <c r="A46" s="8"/>
      <c r="B46" s="8"/>
      <c r="C46" s="9" t="s">
        <v>191</v>
      </c>
      <c r="D46" s="9" t="s">
        <v>192</v>
      </c>
      <c r="E46" s="125">
        <v>0</v>
      </c>
      <c r="F46" s="125">
        <v>0</v>
      </c>
      <c r="G46" s="125">
        <v>6825.82</v>
      </c>
      <c r="H46" s="125">
        <v>8604.5499999999993</v>
      </c>
      <c r="I46" s="153" t="e">
        <f t="shared" si="11"/>
        <v>#DIV/0!</v>
      </c>
      <c r="J46" s="153">
        <f t="shared" si="12"/>
        <v>126.05884714217486</v>
      </c>
    </row>
    <row r="47" spans="1:15" x14ac:dyDescent="0.25">
      <c r="A47" s="8"/>
      <c r="B47" s="8"/>
      <c r="C47" s="9" t="s">
        <v>117</v>
      </c>
      <c r="D47" s="9" t="s">
        <v>39</v>
      </c>
      <c r="E47" s="125">
        <v>6952.65</v>
      </c>
      <c r="F47" s="125">
        <v>9800</v>
      </c>
      <c r="G47" s="125">
        <v>10141.16</v>
      </c>
      <c r="H47" s="125">
        <v>8270.9699999999993</v>
      </c>
      <c r="I47" s="153">
        <f t="shared" si="11"/>
        <v>118.96140320597182</v>
      </c>
      <c r="J47" s="153">
        <f t="shared" si="12"/>
        <v>81.558421324582199</v>
      </c>
    </row>
    <row r="48" spans="1:15" x14ac:dyDescent="0.25">
      <c r="A48" s="8"/>
      <c r="B48" s="8"/>
      <c r="C48" s="9" t="s">
        <v>114</v>
      </c>
      <c r="D48" s="9" t="s">
        <v>116</v>
      </c>
      <c r="E48" s="125">
        <v>27307.77</v>
      </c>
      <c r="F48" s="125">
        <v>26650</v>
      </c>
      <c r="G48" s="125">
        <v>26650</v>
      </c>
      <c r="H48" s="125">
        <v>28411.18</v>
      </c>
      <c r="I48" s="153">
        <f t="shared" si="11"/>
        <v>104.04064484210905</v>
      </c>
      <c r="J48" s="153">
        <f t="shared" si="12"/>
        <v>106.60855534709192</v>
      </c>
      <c r="O48" s="183"/>
    </row>
    <row r="49" spans="1:15" x14ac:dyDescent="0.25">
      <c r="A49" s="8"/>
      <c r="B49" s="8"/>
      <c r="C49" s="9" t="s">
        <v>112</v>
      </c>
      <c r="D49" s="9" t="s">
        <v>122</v>
      </c>
      <c r="E49" s="125">
        <v>159634.1</v>
      </c>
      <c r="F49" s="125">
        <v>171801</v>
      </c>
      <c r="G49" s="125">
        <v>181444</v>
      </c>
      <c r="H49" s="125">
        <v>164669.53</v>
      </c>
      <c r="I49" s="153">
        <f t="shared" si="11"/>
        <v>103.15435737101284</v>
      </c>
      <c r="J49" s="153">
        <f t="shared" si="12"/>
        <v>90.755015321531701</v>
      </c>
      <c r="K49" s="183"/>
      <c r="L49" s="183"/>
      <c r="M49" s="183"/>
      <c r="N49" s="183"/>
    </row>
    <row r="50" spans="1:15" x14ac:dyDescent="0.25">
      <c r="A50" s="8"/>
      <c r="B50" s="19">
        <v>34</v>
      </c>
      <c r="C50" s="9"/>
      <c r="D50" s="182" t="s">
        <v>73</v>
      </c>
      <c r="E50" s="181">
        <f>SUM(E51:E54)</f>
        <v>5897.64</v>
      </c>
      <c r="F50" s="181">
        <f>SUM(F51:F53)</f>
        <v>1350</v>
      </c>
      <c r="G50" s="181">
        <f>SUM(G51:G53)</f>
        <v>1350</v>
      </c>
      <c r="H50" s="181">
        <f>SUM(H51:H53)</f>
        <v>1356.52</v>
      </c>
      <c r="I50" s="234">
        <f t="shared" si="11"/>
        <v>23.001064832712746</v>
      </c>
      <c r="J50" s="234">
        <f t="shared" si="12"/>
        <v>100.48296296296296</v>
      </c>
    </row>
    <row r="51" spans="1:15" x14ac:dyDescent="0.25">
      <c r="A51" s="8"/>
      <c r="B51" s="19"/>
      <c r="C51" s="9" t="s">
        <v>113</v>
      </c>
      <c r="D51" s="9" t="s">
        <v>13</v>
      </c>
      <c r="E51" s="125">
        <v>1250</v>
      </c>
      <c r="F51" s="125">
        <v>1150</v>
      </c>
      <c r="G51" s="125">
        <v>1150</v>
      </c>
      <c r="H51" s="125">
        <v>1150</v>
      </c>
      <c r="I51" s="153">
        <f t="shared" si="11"/>
        <v>92</v>
      </c>
      <c r="J51" s="153">
        <f t="shared" si="12"/>
        <v>100</v>
      </c>
    </row>
    <row r="52" spans="1:15" x14ac:dyDescent="0.25">
      <c r="A52" s="8"/>
      <c r="B52" s="19"/>
      <c r="C52" s="9" t="s">
        <v>117</v>
      </c>
      <c r="D52" s="9" t="s">
        <v>39</v>
      </c>
      <c r="E52" s="125">
        <v>5.71</v>
      </c>
      <c r="F52" s="125">
        <v>200</v>
      </c>
      <c r="G52" s="125">
        <v>200</v>
      </c>
      <c r="H52" s="125">
        <v>206.52</v>
      </c>
      <c r="I52" s="153">
        <f t="shared" si="11"/>
        <v>3616.812609457093</v>
      </c>
      <c r="J52" s="153">
        <f t="shared" si="12"/>
        <v>103.25999999999999</v>
      </c>
    </row>
    <row r="53" spans="1:15" x14ac:dyDescent="0.25">
      <c r="A53" s="8"/>
      <c r="B53" s="19"/>
      <c r="C53" s="9" t="s">
        <v>114</v>
      </c>
      <c r="D53" s="9" t="s">
        <v>116</v>
      </c>
      <c r="E53" s="125">
        <v>0</v>
      </c>
      <c r="F53" s="125">
        <v>0</v>
      </c>
      <c r="G53" s="125">
        <v>0</v>
      </c>
      <c r="H53" s="125">
        <f t="shared" ref="H53:H70" si="17">SUM(G53-F53)</f>
        <v>0</v>
      </c>
      <c r="I53" s="153"/>
      <c r="J53" s="153"/>
    </row>
    <row r="54" spans="1:15" x14ac:dyDescent="0.25">
      <c r="A54" s="8"/>
      <c r="B54" s="19"/>
      <c r="C54" s="9" t="s">
        <v>112</v>
      </c>
      <c r="D54" s="9" t="s">
        <v>122</v>
      </c>
      <c r="E54" s="125">
        <v>4641.93</v>
      </c>
      <c r="F54" s="125">
        <v>0</v>
      </c>
      <c r="G54" s="125">
        <v>0</v>
      </c>
      <c r="H54" s="125">
        <f t="shared" si="17"/>
        <v>0</v>
      </c>
      <c r="I54" s="153">
        <f t="shared" si="11"/>
        <v>0</v>
      </c>
      <c r="J54" s="153" t="e">
        <f t="shared" si="12"/>
        <v>#DIV/0!</v>
      </c>
      <c r="K54" s="183"/>
      <c r="L54" s="183"/>
      <c r="M54" s="183"/>
    </row>
    <row r="55" spans="1:15" ht="23.25" customHeight="1" x14ac:dyDescent="0.25">
      <c r="A55" s="8"/>
      <c r="B55" s="19">
        <v>36</v>
      </c>
      <c r="C55" s="9"/>
      <c r="D55" s="184" t="s">
        <v>176</v>
      </c>
      <c r="E55" s="181">
        <f>SUM(E57:E58)</f>
        <v>768.6</v>
      </c>
      <c r="F55" s="125">
        <f>SUM(F57:F58)</f>
        <v>0</v>
      </c>
      <c r="G55" s="181">
        <f>SUM(G57:G58)</f>
        <v>37.5</v>
      </c>
      <c r="H55" s="181">
        <f>SUM(H56:H58)</f>
        <v>434.14</v>
      </c>
      <c r="I55" s="234">
        <f t="shared" si="11"/>
        <v>56.484517304189431</v>
      </c>
      <c r="J55" s="234">
        <f t="shared" si="12"/>
        <v>1157.7066666666667</v>
      </c>
    </row>
    <row r="56" spans="1:15" s="263" customFormat="1" ht="23.25" customHeight="1" x14ac:dyDescent="0.25">
      <c r="A56" s="8"/>
      <c r="B56" s="19"/>
      <c r="C56" s="9" t="s">
        <v>113</v>
      </c>
      <c r="D56" s="9" t="s">
        <v>13</v>
      </c>
      <c r="E56" s="181"/>
      <c r="F56" s="125">
        <v>0</v>
      </c>
      <c r="G56" s="181"/>
      <c r="H56" s="125">
        <v>296.64</v>
      </c>
      <c r="I56" s="234"/>
      <c r="J56" s="234"/>
    </row>
    <row r="57" spans="1:15" ht="33.75" x14ac:dyDescent="0.25">
      <c r="A57" s="8"/>
      <c r="B57" s="19"/>
      <c r="C57" s="9" t="s">
        <v>114</v>
      </c>
      <c r="D57" s="250" t="s">
        <v>177</v>
      </c>
      <c r="E57" s="125">
        <v>752.73</v>
      </c>
      <c r="F57" s="125">
        <v>0</v>
      </c>
      <c r="G57" s="125">
        <v>0</v>
      </c>
      <c r="H57" s="125">
        <v>100</v>
      </c>
      <c r="I57" s="153">
        <f t="shared" si="11"/>
        <v>13.284976020618283</v>
      </c>
      <c r="J57" s="153" t="e">
        <f t="shared" si="12"/>
        <v>#DIV/0!</v>
      </c>
    </row>
    <row r="58" spans="1:15" ht="33.75" x14ac:dyDescent="0.25">
      <c r="A58" s="8"/>
      <c r="B58" s="19"/>
      <c r="C58" s="9" t="s">
        <v>117</v>
      </c>
      <c r="D58" s="250" t="s">
        <v>177</v>
      </c>
      <c r="E58" s="125">
        <v>15.87</v>
      </c>
      <c r="F58" s="125">
        <v>0</v>
      </c>
      <c r="G58" s="125">
        <v>37.5</v>
      </c>
      <c r="H58" s="125">
        <v>37.5</v>
      </c>
      <c r="I58" s="153">
        <f t="shared" si="11"/>
        <v>236.29489603024575</v>
      </c>
      <c r="J58" s="153">
        <f t="shared" si="12"/>
        <v>100</v>
      </c>
    </row>
    <row r="59" spans="1:15" s="183" customFormat="1" ht="31.5" x14ac:dyDescent="0.25">
      <c r="A59" s="19"/>
      <c r="B59" s="19">
        <v>37</v>
      </c>
      <c r="C59" s="182"/>
      <c r="D59" s="249" t="s">
        <v>123</v>
      </c>
      <c r="E59" s="181">
        <f t="shared" ref="E59:H59" si="18">SUM(E60:E62)</f>
        <v>37455.65</v>
      </c>
      <c r="F59" s="181">
        <f t="shared" si="18"/>
        <v>39128</v>
      </c>
      <c r="G59" s="181">
        <f t="shared" si="18"/>
        <v>43500</v>
      </c>
      <c r="H59" s="181">
        <f t="shared" si="18"/>
        <v>45522.79</v>
      </c>
      <c r="I59" s="234">
        <f t="shared" si="11"/>
        <v>121.53784542518953</v>
      </c>
      <c r="J59" s="234">
        <f t="shared" si="12"/>
        <v>104.650091954023</v>
      </c>
      <c r="K59"/>
      <c r="L59"/>
      <c r="M59"/>
      <c r="N59"/>
      <c r="O59"/>
    </row>
    <row r="60" spans="1:15" x14ac:dyDescent="0.25">
      <c r="A60" s="8"/>
      <c r="B60" s="8"/>
      <c r="C60" s="9" t="s">
        <v>121</v>
      </c>
      <c r="D60" s="13" t="s">
        <v>122</v>
      </c>
      <c r="E60" s="125">
        <v>37315.65</v>
      </c>
      <c r="F60" s="125">
        <v>39000</v>
      </c>
      <c r="G60" s="125">
        <v>39000</v>
      </c>
      <c r="H60" s="125">
        <v>42248.74</v>
      </c>
      <c r="I60" s="153">
        <f t="shared" si="11"/>
        <v>113.21989567379904</v>
      </c>
      <c r="J60" s="153">
        <f t="shared" si="12"/>
        <v>108.33010256410256</v>
      </c>
    </row>
    <row r="61" spans="1:15" x14ac:dyDescent="0.25">
      <c r="A61" s="8"/>
      <c r="B61" s="19"/>
      <c r="C61" s="9" t="s">
        <v>120</v>
      </c>
      <c r="D61" s="9" t="s">
        <v>81</v>
      </c>
      <c r="E61" s="125">
        <v>140</v>
      </c>
      <c r="F61" s="125">
        <v>128</v>
      </c>
      <c r="G61" s="125">
        <v>0</v>
      </c>
      <c r="H61" s="125">
        <v>140</v>
      </c>
      <c r="I61" s="153">
        <f t="shared" si="11"/>
        <v>100</v>
      </c>
      <c r="J61" s="153" t="e">
        <f t="shared" si="12"/>
        <v>#DIV/0!</v>
      </c>
    </row>
    <row r="62" spans="1:15" x14ac:dyDescent="0.25">
      <c r="A62" s="8"/>
      <c r="B62" s="19"/>
      <c r="C62" s="9" t="s">
        <v>113</v>
      </c>
      <c r="D62" s="9" t="s">
        <v>13</v>
      </c>
      <c r="E62" s="125">
        <v>0</v>
      </c>
      <c r="F62" s="125">
        <v>0</v>
      </c>
      <c r="G62" s="125">
        <v>4500</v>
      </c>
      <c r="H62" s="125">
        <v>3134.05</v>
      </c>
      <c r="I62" s="153" t="e">
        <f t="shared" si="11"/>
        <v>#DIV/0!</v>
      </c>
      <c r="J62" s="153">
        <f t="shared" si="12"/>
        <v>69.645555555555561</v>
      </c>
    </row>
    <row r="63" spans="1:15" x14ac:dyDescent="0.25">
      <c r="A63" s="19"/>
      <c r="B63" s="19">
        <v>38</v>
      </c>
      <c r="C63" s="182"/>
      <c r="D63" s="182" t="s">
        <v>107</v>
      </c>
      <c r="E63" s="181">
        <f t="shared" ref="E63:H63" si="19">SUM(E64)</f>
        <v>732.05</v>
      </c>
      <c r="F63" s="181">
        <f t="shared" si="19"/>
        <v>730</v>
      </c>
      <c r="G63" s="181">
        <f t="shared" si="19"/>
        <v>720.52</v>
      </c>
      <c r="H63" s="181">
        <f t="shared" si="19"/>
        <v>720.52</v>
      </c>
      <c r="I63" s="234">
        <f t="shared" si="11"/>
        <v>98.424970971928147</v>
      </c>
      <c r="J63" s="234">
        <f t="shared" si="12"/>
        <v>100</v>
      </c>
    </row>
    <row r="64" spans="1:15" x14ac:dyDescent="0.25">
      <c r="A64" s="8"/>
      <c r="B64" s="19"/>
      <c r="C64" s="9" t="s">
        <v>121</v>
      </c>
      <c r="D64" s="9" t="s">
        <v>116</v>
      </c>
      <c r="E64" s="125">
        <v>732.05</v>
      </c>
      <c r="F64" s="125">
        <v>730</v>
      </c>
      <c r="G64" s="125">
        <v>720.52</v>
      </c>
      <c r="H64" s="125">
        <v>720.52</v>
      </c>
      <c r="I64" s="153">
        <f t="shared" si="11"/>
        <v>98.424970971928147</v>
      </c>
      <c r="J64" s="153">
        <f t="shared" si="12"/>
        <v>100</v>
      </c>
    </row>
    <row r="65" spans="1:10" s="183" customFormat="1" ht="25.5" x14ac:dyDescent="0.25">
      <c r="A65" s="10">
        <v>4</v>
      </c>
      <c r="B65" s="10"/>
      <c r="C65" s="10"/>
      <c r="D65" s="17" t="s">
        <v>19</v>
      </c>
      <c r="E65" s="181">
        <f>SUM(E66+E72)</f>
        <v>48168.85</v>
      </c>
      <c r="F65" s="181">
        <f>SUM(F66+F72)</f>
        <v>219500</v>
      </c>
      <c r="G65" s="181">
        <f>SUM(G66+G72)</f>
        <v>231946.22</v>
      </c>
      <c r="H65" s="181">
        <f t="shared" ref="H65" si="20">SUM(H66+H72)</f>
        <v>35791.270000000004</v>
      </c>
      <c r="I65" s="234">
        <f t="shared" si="11"/>
        <v>74.303766853474812</v>
      </c>
      <c r="J65" s="234">
        <f t="shared" si="12"/>
        <v>15.43084858205493</v>
      </c>
    </row>
    <row r="66" spans="1:10" ht="22.5" x14ac:dyDescent="0.25">
      <c r="A66" s="11"/>
      <c r="B66" s="7">
        <v>42</v>
      </c>
      <c r="C66" s="11"/>
      <c r="D66" s="248" t="s">
        <v>46</v>
      </c>
      <c r="E66" s="181">
        <v>42043.85</v>
      </c>
      <c r="F66" s="181">
        <f>SUM(F67:F70)</f>
        <v>219500</v>
      </c>
      <c r="G66" s="181">
        <f>SUM(G67:G71)</f>
        <v>231946.22</v>
      </c>
      <c r="H66" s="181">
        <f>SUM(H67:H71)</f>
        <v>35791.270000000004</v>
      </c>
      <c r="I66" s="234">
        <f t="shared" si="11"/>
        <v>85.128431387705945</v>
      </c>
      <c r="J66" s="234">
        <f t="shared" si="12"/>
        <v>15.43084858205493</v>
      </c>
    </row>
    <row r="67" spans="1:10" x14ac:dyDescent="0.25">
      <c r="A67" s="11"/>
      <c r="B67" s="11"/>
      <c r="C67" s="9" t="s">
        <v>113</v>
      </c>
      <c r="D67" s="9" t="s">
        <v>13</v>
      </c>
      <c r="E67" s="125">
        <v>34309.43</v>
      </c>
      <c r="F67" s="125">
        <v>110000</v>
      </c>
      <c r="G67" s="125">
        <v>119206.13</v>
      </c>
      <c r="H67" s="125">
        <v>29769.22</v>
      </c>
      <c r="I67" s="153">
        <f t="shared" si="11"/>
        <v>86.766874296658386</v>
      </c>
      <c r="J67" s="153">
        <f t="shared" si="12"/>
        <v>24.972893591965448</v>
      </c>
    </row>
    <row r="68" spans="1:10" x14ac:dyDescent="0.25">
      <c r="A68" s="11"/>
      <c r="B68" s="11"/>
      <c r="C68" s="9" t="s">
        <v>114</v>
      </c>
      <c r="D68" s="9" t="s">
        <v>116</v>
      </c>
      <c r="E68" s="125">
        <v>0</v>
      </c>
      <c r="F68" s="125">
        <v>0</v>
      </c>
      <c r="G68" s="125">
        <v>0</v>
      </c>
      <c r="H68" s="125">
        <f t="shared" si="17"/>
        <v>0</v>
      </c>
      <c r="I68" s="153">
        <v>0</v>
      </c>
      <c r="J68" s="153">
        <v>0</v>
      </c>
    </row>
    <row r="69" spans="1:10" x14ac:dyDescent="0.25">
      <c r="A69" s="11"/>
      <c r="B69" s="11"/>
      <c r="C69" s="9" t="s">
        <v>121</v>
      </c>
      <c r="D69" s="9" t="s">
        <v>122</v>
      </c>
      <c r="E69" s="125">
        <v>7450.24</v>
      </c>
      <c r="F69" s="125">
        <v>9500</v>
      </c>
      <c r="G69" s="125">
        <v>12715.25</v>
      </c>
      <c r="H69" s="125">
        <v>5990.57</v>
      </c>
      <c r="I69" s="153">
        <f t="shared" si="11"/>
        <v>80.407745253844169</v>
      </c>
      <c r="J69" s="153">
        <f t="shared" si="12"/>
        <v>47.113269499223371</v>
      </c>
    </row>
    <row r="70" spans="1:10" x14ac:dyDescent="0.25">
      <c r="A70" s="11"/>
      <c r="B70" s="11"/>
      <c r="C70" s="9" t="s">
        <v>173</v>
      </c>
      <c r="D70" s="9" t="s">
        <v>165</v>
      </c>
      <c r="E70" s="125">
        <v>0</v>
      </c>
      <c r="F70" s="125">
        <v>100000</v>
      </c>
      <c r="G70" s="125">
        <v>100000</v>
      </c>
      <c r="H70" s="125">
        <f t="shared" si="17"/>
        <v>0</v>
      </c>
      <c r="I70" s="153">
        <v>0</v>
      </c>
      <c r="J70" s="153">
        <f t="shared" si="12"/>
        <v>0</v>
      </c>
    </row>
    <row r="71" spans="1:10" x14ac:dyDescent="0.25">
      <c r="A71" s="11"/>
      <c r="B71" s="11"/>
      <c r="C71" s="9" t="s">
        <v>117</v>
      </c>
      <c r="D71" s="9" t="s">
        <v>39</v>
      </c>
      <c r="E71" s="125">
        <v>284.18</v>
      </c>
      <c r="F71" s="125">
        <v>0</v>
      </c>
      <c r="G71" s="125">
        <v>24.84</v>
      </c>
      <c r="H71" s="125">
        <v>31.48</v>
      </c>
      <c r="I71" s="153">
        <f t="shared" si="11"/>
        <v>11.077486100358927</v>
      </c>
      <c r="J71" s="153">
        <f t="shared" si="12"/>
        <v>126.73107890499196</v>
      </c>
    </row>
    <row r="72" spans="1:10" ht="25.5" x14ac:dyDescent="0.25">
      <c r="A72" s="11"/>
      <c r="B72" s="7">
        <v>45</v>
      </c>
      <c r="C72" s="11"/>
      <c r="D72" s="18" t="s">
        <v>19</v>
      </c>
      <c r="E72" s="181">
        <f t="shared" ref="E72:G72" si="21">SUM(E73)</f>
        <v>6125</v>
      </c>
      <c r="F72" s="181">
        <f t="shared" si="21"/>
        <v>0</v>
      </c>
      <c r="G72" s="181">
        <f t="shared" si="21"/>
        <v>0</v>
      </c>
      <c r="H72" s="181">
        <f>SUM(H73)</f>
        <v>0</v>
      </c>
      <c r="I72" s="234">
        <f t="shared" si="11"/>
        <v>0</v>
      </c>
      <c r="J72" s="234">
        <v>0</v>
      </c>
    </row>
    <row r="73" spans="1:10" x14ac:dyDescent="0.25">
      <c r="A73" s="11"/>
      <c r="B73" s="11"/>
      <c r="C73" s="9" t="s">
        <v>113</v>
      </c>
      <c r="D73" s="9" t="s">
        <v>13</v>
      </c>
      <c r="E73" s="125">
        <v>6125</v>
      </c>
      <c r="F73" s="125">
        <v>0</v>
      </c>
      <c r="G73" s="125">
        <v>0</v>
      </c>
      <c r="H73" s="125">
        <v>0</v>
      </c>
      <c r="I73" s="153">
        <f t="shared" si="11"/>
        <v>0</v>
      </c>
      <c r="J73" s="153">
        <v>0</v>
      </c>
    </row>
    <row r="74" spans="1:10" x14ac:dyDescent="0.25">
      <c r="H74" s="103"/>
      <c r="I74" s="103"/>
    </row>
    <row r="75" spans="1:10" x14ac:dyDescent="0.25">
      <c r="H75" s="103"/>
      <c r="I75" s="103"/>
    </row>
    <row r="76" spans="1:10" x14ac:dyDescent="0.25">
      <c r="H76" s="103"/>
      <c r="I76" s="103"/>
    </row>
  </sheetData>
  <mergeCells count="5">
    <mergeCell ref="A6:H6"/>
    <mergeCell ref="A33:H33"/>
    <mergeCell ref="A3:H3"/>
    <mergeCell ref="A5:H5"/>
    <mergeCell ref="A1:K1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0"/>
  <sheetViews>
    <sheetView workbookViewId="0">
      <selection sqref="A1:I21"/>
    </sheetView>
  </sheetViews>
  <sheetFormatPr defaultRowHeight="15" x14ac:dyDescent="0.25"/>
  <cols>
    <col min="1" max="1" width="37.7109375" customWidth="1"/>
    <col min="2" max="2" width="19.42578125" customWidth="1"/>
    <col min="3" max="3" width="18" customWidth="1"/>
    <col min="4" max="4" width="18.140625" customWidth="1"/>
    <col min="5" max="5" width="17.7109375" customWidth="1"/>
    <col min="6" max="6" width="16.28515625" customWidth="1"/>
    <col min="7" max="7" width="16.42578125" customWidth="1"/>
  </cols>
  <sheetData>
    <row r="1" spans="1:10" ht="42" customHeight="1" x14ac:dyDescent="0.25">
      <c r="A1" s="272" t="s">
        <v>213</v>
      </c>
      <c r="B1" s="272"/>
      <c r="C1" s="272"/>
      <c r="D1" s="272"/>
      <c r="E1" s="272"/>
      <c r="F1" s="272"/>
      <c r="G1" s="272"/>
      <c r="H1" s="287"/>
      <c r="I1" s="287"/>
      <c r="J1" s="235"/>
    </row>
    <row r="2" spans="1:10" ht="18" customHeight="1" x14ac:dyDescent="0.25">
      <c r="A2" s="1"/>
      <c r="B2" s="1"/>
      <c r="C2" s="1"/>
      <c r="D2" s="1"/>
      <c r="E2" s="1"/>
    </row>
    <row r="3" spans="1:10" ht="15.75" x14ac:dyDescent="0.25">
      <c r="A3" s="272" t="s">
        <v>32</v>
      </c>
      <c r="B3" s="272"/>
      <c r="C3" s="272"/>
      <c r="D3" s="278"/>
      <c r="E3" s="278"/>
    </row>
    <row r="4" spans="1:10" ht="18" x14ac:dyDescent="0.25">
      <c r="A4" s="1"/>
      <c r="B4" s="1"/>
      <c r="C4" s="1"/>
      <c r="D4" s="2"/>
      <c r="E4" s="2"/>
    </row>
    <row r="5" spans="1:10" ht="18" customHeight="1" x14ac:dyDescent="0.25">
      <c r="A5" s="272" t="s">
        <v>8</v>
      </c>
      <c r="B5" s="272"/>
      <c r="C5" s="273"/>
      <c r="D5" s="273"/>
      <c r="E5" s="273"/>
    </row>
    <row r="6" spans="1:10" ht="18" x14ac:dyDescent="0.25">
      <c r="A6" s="1"/>
      <c r="B6" s="1"/>
      <c r="C6" s="1"/>
      <c r="D6" s="2"/>
      <c r="E6" s="2"/>
    </row>
    <row r="7" spans="1:10" ht="15.75" x14ac:dyDescent="0.25">
      <c r="A7" s="272" t="s">
        <v>20</v>
      </c>
      <c r="B7" s="272"/>
      <c r="C7" s="286"/>
      <c r="D7" s="286"/>
      <c r="E7" s="286"/>
    </row>
    <row r="8" spans="1:10" ht="18" x14ac:dyDescent="0.25">
      <c r="A8" s="1"/>
      <c r="B8" s="1"/>
      <c r="C8" s="1"/>
      <c r="D8" s="2"/>
      <c r="E8" s="2"/>
    </row>
    <row r="9" spans="1:10" ht="22.5" x14ac:dyDescent="0.25">
      <c r="A9" s="16" t="s">
        <v>21</v>
      </c>
      <c r="B9" s="16" t="s">
        <v>186</v>
      </c>
      <c r="C9" s="16" t="s">
        <v>202</v>
      </c>
      <c r="D9" s="222" t="s">
        <v>201</v>
      </c>
      <c r="E9" s="222" t="s">
        <v>198</v>
      </c>
      <c r="F9" s="222" t="s">
        <v>199</v>
      </c>
      <c r="G9" s="222" t="s">
        <v>200</v>
      </c>
    </row>
    <row r="10" spans="1:10" ht="15.75" customHeight="1" x14ac:dyDescent="0.25">
      <c r="A10" s="7" t="s">
        <v>22</v>
      </c>
      <c r="B10" s="7"/>
      <c r="C10" s="5"/>
      <c r="D10" s="5"/>
      <c r="E10" s="5"/>
      <c r="F10" s="27"/>
      <c r="G10" s="27"/>
    </row>
    <row r="11" spans="1:10" ht="15.75" customHeight="1" x14ac:dyDescent="0.25">
      <c r="A11" s="7" t="s">
        <v>23</v>
      </c>
      <c r="B11" s="7"/>
      <c r="C11" s="5"/>
      <c r="D11" s="5"/>
      <c r="E11" s="5"/>
      <c r="F11" s="27"/>
      <c r="G11" s="27"/>
    </row>
    <row r="12" spans="1:10" ht="25.5" x14ac:dyDescent="0.25">
      <c r="A12" s="13" t="s">
        <v>24</v>
      </c>
      <c r="B12" s="13"/>
      <c r="C12" s="5"/>
      <c r="D12" s="5"/>
      <c r="E12" s="5"/>
      <c r="F12" s="27"/>
      <c r="G12" s="27"/>
    </row>
    <row r="13" spans="1:10" x14ac:dyDescent="0.25">
      <c r="A13" s="12" t="s">
        <v>25</v>
      </c>
      <c r="B13" s="12"/>
      <c r="C13" s="5"/>
      <c r="D13" s="5"/>
      <c r="E13" s="5"/>
      <c r="F13" s="27"/>
      <c r="G13" s="27"/>
    </row>
    <row r="14" spans="1:10" x14ac:dyDescent="0.25">
      <c r="A14" s="7" t="s">
        <v>26</v>
      </c>
      <c r="B14" s="7"/>
      <c r="C14" s="5"/>
      <c r="D14" s="5"/>
      <c r="E14" s="6"/>
      <c r="F14" s="27"/>
      <c r="G14" s="27"/>
    </row>
    <row r="15" spans="1:10" ht="25.5" x14ac:dyDescent="0.25">
      <c r="A15" s="14" t="s">
        <v>27</v>
      </c>
      <c r="B15" s="14"/>
      <c r="C15" s="5"/>
      <c r="D15" s="5"/>
      <c r="E15" s="6"/>
      <c r="F15" s="27"/>
      <c r="G15" s="27"/>
    </row>
    <row r="16" spans="1:10" x14ac:dyDescent="0.25">
      <c r="A16" s="28" t="s">
        <v>48</v>
      </c>
      <c r="B16" s="28"/>
      <c r="C16" s="27"/>
      <c r="D16" s="27"/>
      <c r="E16" s="27"/>
      <c r="F16" s="27"/>
      <c r="G16" s="27"/>
    </row>
    <row r="17" spans="1:7" x14ac:dyDescent="0.25">
      <c r="A17" s="27" t="s">
        <v>49</v>
      </c>
      <c r="B17" s="27"/>
      <c r="C17" s="27"/>
      <c r="D17" s="27"/>
      <c r="E17" s="27"/>
      <c r="F17" s="27"/>
      <c r="G17" s="27"/>
    </row>
    <row r="18" spans="1:7" x14ac:dyDescent="0.25">
      <c r="A18" s="27" t="s">
        <v>50</v>
      </c>
      <c r="B18" s="178">
        <v>1646669.3</v>
      </c>
      <c r="C18" s="178">
        <v>1835747.5</v>
      </c>
      <c r="D18" s="178">
        <v>2044920.05</v>
      </c>
      <c r="E18" s="178">
        <v>1951339.21</v>
      </c>
      <c r="F18" s="178"/>
      <c r="G18" s="178"/>
    </row>
    <row r="19" spans="1:7" x14ac:dyDescent="0.25">
      <c r="A19" s="27" t="s">
        <v>51</v>
      </c>
      <c r="B19" s="178">
        <v>79892.649999999994</v>
      </c>
      <c r="C19" s="178">
        <v>89000</v>
      </c>
      <c r="D19" s="178">
        <v>88000</v>
      </c>
      <c r="E19" s="178">
        <v>76322.98</v>
      </c>
      <c r="F19" s="178"/>
      <c r="G19" s="178"/>
    </row>
    <row r="20" spans="1:7" x14ac:dyDescent="0.25">
      <c r="A20" s="27"/>
      <c r="B20" s="178"/>
      <c r="C20" s="178"/>
      <c r="D20" s="178"/>
      <c r="E20" s="27"/>
      <c r="F20" s="27"/>
      <c r="G20" s="27"/>
    </row>
  </sheetData>
  <mergeCells count="4">
    <mergeCell ref="A3:E3"/>
    <mergeCell ref="A5:E5"/>
    <mergeCell ref="A7:E7"/>
    <mergeCell ref="A1:I1"/>
  </mergeCells>
  <pageMargins left="0.7" right="0.7" top="0.75" bottom="0.75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6"/>
  <sheetViews>
    <sheetView workbookViewId="0">
      <selection sqref="A1:K1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25.28515625" customWidth="1"/>
    <col min="5" max="5" width="17.140625" customWidth="1"/>
    <col min="6" max="6" width="14.7109375" customWidth="1"/>
    <col min="7" max="8" width="16.140625" customWidth="1"/>
    <col min="9" max="9" width="14.7109375" customWidth="1"/>
    <col min="10" max="10" width="14.140625" customWidth="1"/>
  </cols>
  <sheetData>
    <row r="1" spans="1:11" ht="42" customHeight="1" x14ac:dyDescent="0.25">
      <c r="A1" s="272" t="s">
        <v>215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spans="1:11" ht="18" customHeight="1" x14ac:dyDescent="0.25">
      <c r="A2" s="1"/>
      <c r="B2" s="1"/>
      <c r="C2" s="1"/>
      <c r="D2" s="1"/>
      <c r="E2" s="1"/>
      <c r="F2" s="1"/>
      <c r="G2" s="1"/>
      <c r="H2" s="1"/>
    </row>
    <row r="3" spans="1:11" ht="30.6" customHeight="1" x14ac:dyDescent="0.25">
      <c r="A3" s="272" t="s">
        <v>32</v>
      </c>
      <c r="B3" s="288"/>
      <c r="C3" s="288"/>
      <c r="D3" s="288"/>
      <c r="E3" s="288"/>
      <c r="F3" s="288"/>
      <c r="G3" s="221"/>
      <c r="H3" s="221"/>
    </row>
    <row r="4" spans="1:11" ht="18" x14ac:dyDescent="0.25">
      <c r="A4" s="1"/>
      <c r="B4" s="1"/>
      <c r="C4" s="1"/>
      <c r="D4" s="1"/>
      <c r="E4" s="1"/>
      <c r="F4" s="2"/>
      <c r="G4" s="2"/>
      <c r="H4" s="2"/>
    </row>
    <row r="5" spans="1:11" ht="18" customHeight="1" x14ac:dyDescent="0.25">
      <c r="A5" s="272" t="s">
        <v>28</v>
      </c>
      <c r="B5" s="289"/>
      <c r="C5" s="289"/>
      <c r="D5" s="289"/>
      <c r="E5" s="289"/>
      <c r="F5" s="289"/>
      <c r="G5" s="289"/>
      <c r="H5" s="202"/>
    </row>
    <row r="6" spans="1:11" ht="18" x14ac:dyDescent="0.25">
      <c r="A6" s="1"/>
      <c r="B6" s="1"/>
      <c r="C6" s="1"/>
      <c r="D6" s="1"/>
      <c r="E6" s="1"/>
      <c r="F6" s="2"/>
      <c r="G6" s="2"/>
      <c r="H6" s="2"/>
    </row>
    <row r="7" spans="1:11" ht="25.5" x14ac:dyDescent="0.25">
      <c r="A7" s="16" t="s">
        <v>9</v>
      </c>
      <c r="B7" s="15" t="s">
        <v>10</v>
      </c>
      <c r="C7" s="15" t="s">
        <v>11</v>
      </c>
      <c r="D7" s="15" t="s">
        <v>47</v>
      </c>
      <c r="E7" s="15" t="s">
        <v>186</v>
      </c>
      <c r="F7" s="16" t="s">
        <v>202</v>
      </c>
      <c r="G7" s="222" t="s">
        <v>201</v>
      </c>
      <c r="H7" s="222" t="s">
        <v>198</v>
      </c>
      <c r="I7" s="222" t="s">
        <v>199</v>
      </c>
      <c r="J7" s="222" t="s">
        <v>200</v>
      </c>
    </row>
    <row r="8" spans="1:11" ht="25.5" x14ac:dyDescent="0.25">
      <c r="A8" s="7">
        <v>8</v>
      </c>
      <c r="B8" s="7"/>
      <c r="C8" s="7"/>
      <c r="D8" s="7" t="s">
        <v>29</v>
      </c>
      <c r="E8" s="7"/>
      <c r="F8" s="5">
        <v>0</v>
      </c>
      <c r="G8" s="5">
        <v>0</v>
      </c>
      <c r="H8" s="5"/>
      <c r="I8" s="5">
        <v>0</v>
      </c>
      <c r="J8" s="27"/>
    </row>
    <row r="9" spans="1:11" x14ac:dyDescent="0.25">
      <c r="A9" s="7"/>
      <c r="B9" s="11">
        <v>84</v>
      </c>
      <c r="C9" s="11"/>
      <c r="D9" s="11" t="s">
        <v>36</v>
      </c>
      <c r="E9" s="11"/>
      <c r="F9" s="5"/>
      <c r="G9" s="5"/>
      <c r="H9" s="5"/>
      <c r="I9" s="5"/>
      <c r="J9" s="27"/>
    </row>
    <row r="10" spans="1:11" ht="25.5" x14ac:dyDescent="0.25">
      <c r="A10" s="8"/>
      <c r="B10" s="8"/>
      <c r="C10" s="9">
        <v>81</v>
      </c>
      <c r="D10" s="13" t="s">
        <v>37</v>
      </c>
      <c r="E10" s="13"/>
      <c r="F10" s="5"/>
      <c r="G10" s="5"/>
      <c r="H10" s="5"/>
      <c r="I10" s="5"/>
      <c r="J10" s="27"/>
    </row>
    <row r="11" spans="1:11" ht="25.5" x14ac:dyDescent="0.25">
      <c r="A11" s="10">
        <v>5</v>
      </c>
      <c r="B11" s="10"/>
      <c r="C11" s="10"/>
      <c r="D11" s="17" t="s">
        <v>30</v>
      </c>
      <c r="E11" s="17"/>
      <c r="F11" s="5">
        <v>0</v>
      </c>
      <c r="G11" s="5">
        <v>0</v>
      </c>
      <c r="H11" s="5"/>
      <c r="I11" s="5">
        <v>0</v>
      </c>
      <c r="J11" s="27"/>
    </row>
    <row r="12" spans="1:11" ht="25.5" x14ac:dyDescent="0.25">
      <c r="A12" s="11"/>
      <c r="B12" s="11">
        <v>54</v>
      </c>
      <c r="C12" s="11"/>
      <c r="D12" s="18" t="s">
        <v>38</v>
      </c>
      <c r="E12" s="18"/>
      <c r="F12" s="5"/>
      <c r="G12" s="6"/>
      <c r="H12" s="6"/>
      <c r="I12" s="6"/>
      <c r="J12" s="27"/>
    </row>
    <row r="13" spans="1:11" x14ac:dyDescent="0.25">
      <c r="A13" s="11"/>
      <c r="B13" s="11"/>
      <c r="C13" s="9">
        <v>11</v>
      </c>
      <c r="D13" s="9" t="s">
        <v>13</v>
      </c>
      <c r="E13" s="9"/>
      <c r="F13" s="5"/>
      <c r="G13" s="6"/>
      <c r="H13" s="6"/>
      <c r="I13" s="6"/>
      <c r="J13" s="27"/>
    </row>
    <row r="14" spans="1:11" x14ac:dyDescent="0.25">
      <c r="A14" s="11"/>
      <c r="B14" s="11"/>
      <c r="C14" s="9">
        <v>31</v>
      </c>
      <c r="D14" s="9" t="s">
        <v>39</v>
      </c>
      <c r="E14" s="9"/>
      <c r="F14" s="5"/>
      <c r="G14" s="6"/>
      <c r="H14" s="6"/>
      <c r="I14" s="6"/>
      <c r="J14" s="27"/>
    </row>
    <row r="15" spans="1:11" x14ac:dyDescent="0.25">
      <c r="A15" s="27"/>
      <c r="B15" s="27"/>
      <c r="C15" s="31">
        <v>52</v>
      </c>
      <c r="D15" s="27" t="s">
        <v>52</v>
      </c>
      <c r="E15" s="27"/>
      <c r="F15" s="27"/>
      <c r="G15" s="27"/>
      <c r="H15" s="27"/>
      <c r="I15" s="27"/>
      <c r="J15" s="27"/>
    </row>
    <row r="16" spans="1:11" x14ac:dyDescent="0.25">
      <c r="A16" s="27"/>
      <c r="B16" s="27"/>
      <c r="C16" s="27"/>
      <c r="D16" s="27"/>
      <c r="E16" s="27"/>
      <c r="F16" s="27"/>
      <c r="G16" s="27"/>
      <c r="H16" s="27"/>
      <c r="I16" s="27"/>
      <c r="J16" s="27"/>
    </row>
  </sheetData>
  <mergeCells count="3">
    <mergeCell ref="A1:K1"/>
    <mergeCell ref="A3:F3"/>
    <mergeCell ref="A5:G5"/>
  </mergeCells>
  <pageMargins left="0.7" right="0.7" top="0.75" bottom="0.75" header="0.3" footer="0.3"/>
  <pageSetup paperSize="9" scale="8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7"/>
  <sheetViews>
    <sheetView workbookViewId="0">
      <selection activeCell="E24" sqref="E24"/>
    </sheetView>
  </sheetViews>
  <sheetFormatPr defaultRowHeight="15" x14ac:dyDescent="0.25"/>
  <cols>
    <col min="1" max="1" width="25.28515625" customWidth="1"/>
    <col min="2" max="2" width="25.28515625" style="252" customWidth="1"/>
    <col min="3" max="3" width="18.42578125" customWidth="1"/>
    <col min="4" max="4" width="19.5703125" customWidth="1"/>
    <col min="5" max="5" width="16.140625" customWidth="1"/>
    <col min="6" max="6" width="12" customWidth="1"/>
    <col min="7" max="7" width="11.5703125" customWidth="1"/>
    <col min="8" max="8" width="12.7109375" customWidth="1"/>
  </cols>
  <sheetData>
    <row r="1" spans="1:10" ht="48" customHeight="1" x14ac:dyDescent="0.25">
      <c r="A1" s="272" t="s">
        <v>214</v>
      </c>
      <c r="B1" s="272"/>
      <c r="C1" s="272"/>
      <c r="D1" s="272"/>
      <c r="E1" s="272"/>
      <c r="F1" s="272"/>
      <c r="G1" s="272"/>
      <c r="H1" s="272"/>
      <c r="I1" s="287"/>
      <c r="J1" s="287"/>
    </row>
    <row r="2" spans="1:10" ht="18" customHeight="1" x14ac:dyDescent="0.25">
      <c r="A2" s="1"/>
      <c r="B2" s="1"/>
      <c r="C2" s="1"/>
      <c r="D2" s="1"/>
      <c r="E2" s="251"/>
      <c r="F2" s="1"/>
    </row>
    <row r="3" spans="1:10" ht="18" x14ac:dyDescent="0.25">
      <c r="A3" s="1"/>
      <c r="B3" s="1"/>
      <c r="C3" s="1"/>
      <c r="D3" s="1"/>
      <c r="F3" s="1"/>
    </row>
    <row r="4" spans="1:10" ht="18" customHeight="1" x14ac:dyDescent="0.25">
      <c r="C4" s="203"/>
      <c r="D4" s="203" t="s">
        <v>32</v>
      </c>
    </row>
    <row r="5" spans="1:10" ht="18" x14ac:dyDescent="0.25">
      <c r="A5" s="1"/>
      <c r="B5" s="1"/>
      <c r="C5" s="1"/>
      <c r="D5" s="2"/>
      <c r="E5" s="2"/>
    </row>
    <row r="6" spans="1:10" ht="15.75" customHeight="1" x14ac:dyDescent="0.25">
      <c r="A6" s="272" t="s">
        <v>139</v>
      </c>
      <c r="B6" s="272"/>
      <c r="C6" s="290"/>
      <c r="D6" s="290"/>
      <c r="E6" s="290"/>
    </row>
    <row r="7" spans="1:10" ht="18" x14ac:dyDescent="0.25">
      <c r="A7" s="1"/>
      <c r="B7" s="1"/>
      <c r="C7" s="1"/>
      <c r="D7" s="2"/>
    </row>
    <row r="8" spans="1:10" ht="27" customHeight="1" x14ac:dyDescent="0.25">
      <c r="A8" s="15" t="s">
        <v>140</v>
      </c>
      <c r="B8" s="15" t="s">
        <v>186</v>
      </c>
      <c r="C8" s="16" t="s">
        <v>202</v>
      </c>
      <c r="D8" s="222" t="s">
        <v>201</v>
      </c>
      <c r="E8" s="222" t="s">
        <v>198</v>
      </c>
      <c r="F8" s="222" t="s">
        <v>199</v>
      </c>
      <c r="G8" s="222" t="s">
        <v>200</v>
      </c>
    </row>
    <row r="9" spans="1:10" ht="26.25" customHeight="1" x14ac:dyDescent="0.25">
      <c r="A9" s="7" t="s">
        <v>141</v>
      </c>
      <c r="B9" s="7"/>
      <c r="C9" s="5"/>
      <c r="D9" s="5"/>
      <c r="E9" s="27"/>
      <c r="F9" s="27"/>
      <c r="G9" s="27"/>
    </row>
    <row r="10" spans="1:10" ht="24" customHeight="1" x14ac:dyDescent="0.25">
      <c r="A10" s="7" t="s">
        <v>142</v>
      </c>
      <c r="B10" s="7"/>
      <c r="C10" s="5"/>
      <c r="D10" s="5"/>
      <c r="E10" s="27"/>
      <c r="F10" s="27"/>
      <c r="G10" s="27"/>
    </row>
    <row r="11" spans="1:10" ht="25.5" x14ac:dyDescent="0.25">
      <c r="A11" s="13" t="s">
        <v>143</v>
      </c>
      <c r="B11" s="13"/>
      <c r="C11" s="5"/>
      <c r="D11" s="5"/>
      <c r="E11" s="27"/>
      <c r="F11" s="27"/>
      <c r="G11" s="27"/>
    </row>
    <row r="12" spans="1:10" x14ac:dyDescent="0.25">
      <c r="A12" s="13"/>
      <c r="B12" s="13"/>
      <c r="C12" s="5"/>
      <c r="D12" s="5"/>
      <c r="E12" s="27"/>
      <c r="F12" s="27"/>
      <c r="G12" s="27"/>
    </row>
    <row r="13" spans="1:10" x14ac:dyDescent="0.25">
      <c r="A13" s="7" t="s">
        <v>144</v>
      </c>
      <c r="B13" s="7"/>
      <c r="C13" s="5"/>
      <c r="D13" s="5"/>
      <c r="E13" s="27"/>
      <c r="F13" s="27"/>
      <c r="G13" s="27"/>
    </row>
    <row r="14" spans="1:10" x14ac:dyDescent="0.25">
      <c r="A14" s="17" t="s">
        <v>145</v>
      </c>
      <c r="B14" s="17"/>
      <c r="C14" s="5"/>
      <c r="D14" s="5"/>
      <c r="E14" s="27"/>
      <c r="F14" s="27"/>
      <c r="G14" s="27"/>
    </row>
    <row r="15" spans="1:10" x14ac:dyDescent="0.25">
      <c r="A15" s="9" t="s">
        <v>146</v>
      </c>
      <c r="B15" s="9"/>
      <c r="C15" s="5"/>
      <c r="D15" s="5"/>
      <c r="E15" s="27"/>
      <c r="F15" s="27"/>
      <c r="G15" s="27"/>
    </row>
    <row r="16" spans="1:10" x14ac:dyDescent="0.25">
      <c r="A16" s="17" t="s">
        <v>147</v>
      </c>
      <c r="B16" s="17"/>
      <c r="C16" s="5"/>
      <c r="D16" s="5"/>
      <c r="E16" s="27"/>
      <c r="F16" s="27"/>
      <c r="G16" s="27"/>
    </row>
    <row r="17" spans="1:7" x14ac:dyDescent="0.25">
      <c r="A17" s="9" t="s">
        <v>148</v>
      </c>
      <c r="B17" s="9"/>
      <c r="C17" s="5"/>
      <c r="D17" s="5"/>
      <c r="E17" s="27"/>
      <c r="F17" s="27"/>
      <c r="G17" s="27"/>
    </row>
  </sheetData>
  <mergeCells count="2">
    <mergeCell ref="A6:E6"/>
    <mergeCell ref="A1:J1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D228"/>
  <sheetViews>
    <sheetView workbookViewId="0">
      <selection sqref="A1:K201"/>
    </sheetView>
  </sheetViews>
  <sheetFormatPr defaultRowHeight="15" x14ac:dyDescent="0.25"/>
  <cols>
    <col min="3" max="3" width="6.140625" customWidth="1"/>
    <col min="4" max="4" width="51.85546875" customWidth="1"/>
    <col min="5" max="5" width="17.28515625" customWidth="1"/>
    <col min="6" max="6" width="17.42578125" customWidth="1"/>
    <col min="7" max="7" width="17.85546875" customWidth="1"/>
    <col min="8" max="8" width="18.140625" customWidth="1"/>
    <col min="9" max="9" width="17.85546875" customWidth="1"/>
    <col min="10" max="10" width="17.7109375" customWidth="1"/>
  </cols>
  <sheetData>
    <row r="1" spans="1:19" ht="42" customHeight="1" x14ac:dyDescent="0.25">
      <c r="A1" s="272" t="s">
        <v>213</v>
      </c>
      <c r="B1" s="272"/>
      <c r="C1" s="272"/>
      <c r="D1" s="272"/>
      <c r="E1" s="272"/>
      <c r="F1" s="272"/>
      <c r="G1" s="272"/>
      <c r="H1" s="287"/>
      <c r="I1" s="287"/>
      <c r="J1" s="203"/>
    </row>
    <row r="2" spans="1:19" ht="14.25" customHeight="1" x14ac:dyDescent="0.25">
      <c r="A2" s="1"/>
      <c r="B2" s="1"/>
      <c r="C2" s="1"/>
      <c r="D2" s="1"/>
      <c r="E2" s="1"/>
      <c r="F2" s="1"/>
      <c r="G2" s="2"/>
      <c r="H2" s="2"/>
      <c r="I2" s="2"/>
      <c r="J2" s="2"/>
    </row>
    <row r="3" spans="1:19" ht="18" customHeight="1" x14ac:dyDescent="0.25">
      <c r="A3" s="272" t="s">
        <v>31</v>
      </c>
      <c r="B3" s="273"/>
      <c r="C3" s="273"/>
      <c r="D3" s="273"/>
      <c r="E3" s="273"/>
      <c r="F3" s="273"/>
      <c r="G3" s="273"/>
      <c r="H3" s="273"/>
      <c r="I3" s="273"/>
      <c r="J3" s="202"/>
      <c r="K3" s="103"/>
      <c r="L3" s="103"/>
      <c r="M3" s="103"/>
      <c r="N3" s="103"/>
      <c r="O3" s="103"/>
      <c r="P3" s="103"/>
      <c r="Q3" s="103"/>
      <c r="R3" s="103"/>
      <c r="S3" s="103"/>
    </row>
    <row r="4" spans="1:19" ht="13.5" customHeight="1" x14ac:dyDescent="0.25">
      <c r="A4" s="1"/>
      <c r="B4" s="1"/>
      <c r="C4" s="1"/>
      <c r="D4" s="1"/>
      <c r="E4" s="1"/>
      <c r="F4" s="1"/>
      <c r="G4" s="2"/>
      <c r="H4" s="2"/>
      <c r="I4" s="2"/>
      <c r="J4" s="2"/>
      <c r="K4" s="103"/>
      <c r="L4" s="103"/>
      <c r="M4" s="103"/>
      <c r="N4" s="103"/>
      <c r="O4" s="103"/>
      <c r="P4" s="103"/>
      <c r="Q4" s="103"/>
      <c r="R4" s="103"/>
      <c r="S4" s="103"/>
    </row>
    <row r="5" spans="1:19" ht="22.5" customHeight="1" x14ac:dyDescent="0.25">
      <c r="A5" s="312" t="s">
        <v>33</v>
      </c>
      <c r="B5" s="313"/>
      <c r="C5" s="314"/>
      <c r="D5" s="15" t="s">
        <v>34</v>
      </c>
      <c r="E5" s="15" t="s">
        <v>186</v>
      </c>
      <c r="F5" s="16" t="s">
        <v>202</v>
      </c>
      <c r="G5" s="222" t="s">
        <v>201</v>
      </c>
      <c r="H5" s="222" t="s">
        <v>205</v>
      </c>
      <c r="I5" s="222" t="s">
        <v>199</v>
      </c>
      <c r="J5" s="222" t="s">
        <v>200</v>
      </c>
      <c r="K5" s="103"/>
      <c r="L5" s="103"/>
      <c r="M5" s="103"/>
      <c r="N5" s="103"/>
      <c r="O5" s="103"/>
      <c r="P5" s="103"/>
      <c r="Q5" s="103"/>
      <c r="R5" s="103"/>
      <c r="S5" s="103"/>
    </row>
    <row r="6" spans="1:19" s="254" customFormat="1" ht="15.75" customHeight="1" x14ac:dyDescent="0.25">
      <c r="A6" s="255"/>
      <c r="B6" s="259">
        <v>1</v>
      </c>
      <c r="C6" s="256"/>
      <c r="D6" s="15">
        <v>2</v>
      </c>
      <c r="E6" s="15">
        <v>3</v>
      </c>
      <c r="F6" s="15">
        <v>4</v>
      </c>
      <c r="G6" s="258">
        <v>5</v>
      </c>
      <c r="H6" s="258">
        <v>6</v>
      </c>
      <c r="I6" s="258" t="s">
        <v>203</v>
      </c>
      <c r="J6" s="258" t="s">
        <v>204</v>
      </c>
      <c r="K6" s="103"/>
      <c r="L6" s="103"/>
      <c r="M6" s="103"/>
      <c r="N6" s="103"/>
      <c r="O6" s="103"/>
      <c r="P6" s="103"/>
      <c r="Q6" s="103"/>
      <c r="R6" s="103"/>
      <c r="S6" s="103"/>
    </row>
    <row r="7" spans="1:19" s="103" customFormat="1" ht="18" customHeight="1" x14ac:dyDescent="0.25">
      <c r="A7" s="318" t="s">
        <v>111</v>
      </c>
      <c r="B7" s="319"/>
      <c r="C7" s="320"/>
      <c r="D7" s="179"/>
      <c r="E7" s="180">
        <f>SUM(E8+E23+E28+E98+E101+E106+E120+E124+E140)</f>
        <v>1726561.95</v>
      </c>
      <c r="F7" s="180">
        <f>SUM(F8+F23+F28+F101+F106+F120+F124+F140)</f>
        <v>1924747.5</v>
      </c>
      <c r="G7" s="180">
        <f>SUM(G8+G23+G28+G101+G106+G120+G124+G140)</f>
        <v>2132920.0499999998</v>
      </c>
      <c r="H7" s="180">
        <f>SUM(H8+H23+H28+H101+H106+H120+H124+H140)</f>
        <v>2027662.1900000002</v>
      </c>
      <c r="I7" s="180">
        <f>SUM(H7/E7)*100</f>
        <v>117.43929547387512</v>
      </c>
      <c r="J7" s="180">
        <f>SUM(H7/G7)*100</f>
        <v>95.065081787758544</v>
      </c>
    </row>
    <row r="8" spans="1:19" s="103" customFormat="1" ht="25.5" x14ac:dyDescent="0.25">
      <c r="A8" s="321" t="s">
        <v>53</v>
      </c>
      <c r="B8" s="322"/>
      <c r="C8" s="323"/>
      <c r="D8" s="58" t="s">
        <v>58</v>
      </c>
      <c r="E8" s="120">
        <f t="shared" ref="E8:H8" si="0">SUM(E9)</f>
        <v>61035</v>
      </c>
      <c r="F8" s="120">
        <f t="shared" si="0"/>
        <v>61035</v>
      </c>
      <c r="G8" s="120">
        <f t="shared" si="0"/>
        <v>68172</v>
      </c>
      <c r="H8" s="120">
        <f t="shared" si="0"/>
        <v>68172</v>
      </c>
      <c r="I8" s="120">
        <f>SUM(H8/E8)*100</f>
        <v>111.69329073482427</v>
      </c>
      <c r="J8" s="225">
        <f>SUM(H8/G8)*100</f>
        <v>100</v>
      </c>
    </row>
    <row r="9" spans="1:19" s="103" customFormat="1" x14ac:dyDescent="0.25">
      <c r="A9" s="324" t="s">
        <v>54</v>
      </c>
      <c r="B9" s="325"/>
      <c r="C9" s="326"/>
      <c r="D9" s="54" t="s">
        <v>15</v>
      </c>
      <c r="E9" s="121">
        <f>SUM(E11+E19)</f>
        <v>61035</v>
      </c>
      <c r="F9" s="121">
        <f>SUM(F11+F19)</f>
        <v>61035</v>
      </c>
      <c r="G9" s="121">
        <f>SUM(G11+G19)</f>
        <v>68172</v>
      </c>
      <c r="H9" s="121">
        <f>SUM(H11+H19)</f>
        <v>68172</v>
      </c>
      <c r="I9" s="121">
        <f>SUM(H9/E9)*100</f>
        <v>111.69329073482427</v>
      </c>
      <c r="J9" s="149">
        <f>SUM(H9/G9)*100</f>
        <v>100</v>
      </c>
    </row>
    <row r="10" spans="1:19" s="103" customFormat="1" x14ac:dyDescent="0.25">
      <c r="A10" s="291" t="s">
        <v>82</v>
      </c>
      <c r="B10" s="292"/>
      <c r="C10" s="293"/>
      <c r="D10" s="26" t="s">
        <v>13</v>
      </c>
      <c r="E10" s="5"/>
      <c r="F10" s="5"/>
      <c r="G10" s="5"/>
      <c r="H10" s="5"/>
      <c r="I10" s="5"/>
      <c r="J10" s="5"/>
    </row>
    <row r="11" spans="1:19" s="103" customFormat="1" x14ac:dyDescent="0.25">
      <c r="A11" s="315">
        <v>3</v>
      </c>
      <c r="B11" s="316"/>
      <c r="C11" s="317"/>
      <c r="D11" s="41" t="s">
        <v>17</v>
      </c>
      <c r="E11" s="122">
        <f>SUM(E12+E18)</f>
        <v>51034</v>
      </c>
      <c r="F11" s="122">
        <f>SUM(F12+F18)</f>
        <v>51034</v>
      </c>
      <c r="G11" s="122">
        <f>SUM(G12+G18)</f>
        <v>57412</v>
      </c>
      <c r="H11" s="122">
        <f>SUM(H12+H18)</f>
        <v>57412</v>
      </c>
      <c r="I11" s="122">
        <f>SUM(H11/E11)*100</f>
        <v>112.49755065250618</v>
      </c>
      <c r="J11" s="126">
        <f>SUM(H11/G11)*100</f>
        <v>100</v>
      </c>
    </row>
    <row r="12" spans="1:19" s="103" customFormat="1" x14ac:dyDescent="0.25">
      <c r="A12" s="327">
        <v>32</v>
      </c>
      <c r="B12" s="328"/>
      <c r="C12" s="329"/>
      <c r="D12" s="42" t="s">
        <v>35</v>
      </c>
      <c r="E12" s="123">
        <v>49784</v>
      </c>
      <c r="F12" s="123">
        <v>49884</v>
      </c>
      <c r="G12" s="123">
        <v>56262</v>
      </c>
      <c r="H12" s="123">
        <v>56262</v>
      </c>
      <c r="I12" s="123">
        <f>SUM(H12/E12)*100</f>
        <v>113.01221275911939</v>
      </c>
      <c r="J12" s="226">
        <f>SUM(H12/G12)*100</f>
        <v>100</v>
      </c>
    </row>
    <row r="13" spans="1:19" s="103" customFormat="1" hidden="1" x14ac:dyDescent="0.25">
      <c r="A13" s="29"/>
      <c r="B13" s="33"/>
      <c r="C13" s="30"/>
      <c r="D13" s="32"/>
      <c r="E13" s="125"/>
      <c r="F13" s="125"/>
      <c r="G13" s="125"/>
      <c r="H13" s="125"/>
      <c r="I13" s="123" t="e">
        <f t="shared" ref="I13:I18" si="1">SUM(H13/E13)*100</f>
        <v>#DIV/0!</v>
      </c>
      <c r="J13" s="226" t="e">
        <f t="shared" ref="J13:J18" si="2">SUM(H13/G13)*100</f>
        <v>#DIV/0!</v>
      </c>
    </row>
    <row r="14" spans="1:19" s="103" customFormat="1" hidden="1" x14ac:dyDescent="0.25">
      <c r="A14" s="29"/>
      <c r="B14" s="33"/>
      <c r="C14" s="30"/>
      <c r="D14" s="32"/>
      <c r="E14" s="125"/>
      <c r="F14" s="125"/>
      <c r="G14" s="125"/>
      <c r="H14" s="125"/>
      <c r="I14" s="123" t="e">
        <f t="shared" si="1"/>
        <v>#DIV/0!</v>
      </c>
      <c r="J14" s="226" t="e">
        <f t="shared" si="2"/>
        <v>#DIV/0!</v>
      </c>
    </row>
    <row r="15" spans="1:19" s="103" customFormat="1" hidden="1" x14ac:dyDescent="0.25">
      <c r="A15" s="29"/>
      <c r="B15" s="33"/>
      <c r="C15" s="30"/>
      <c r="D15" s="32"/>
      <c r="E15" s="125"/>
      <c r="F15" s="125"/>
      <c r="G15" s="125"/>
      <c r="H15" s="125"/>
      <c r="I15" s="123" t="e">
        <f t="shared" si="1"/>
        <v>#DIV/0!</v>
      </c>
      <c r="J15" s="226" t="e">
        <f t="shared" si="2"/>
        <v>#DIV/0!</v>
      </c>
    </row>
    <row r="16" spans="1:19" s="103" customFormat="1" ht="15.75" hidden="1" customHeight="1" x14ac:dyDescent="0.25">
      <c r="A16" s="29"/>
      <c r="B16" s="33"/>
      <c r="C16" s="30"/>
      <c r="D16" s="32"/>
      <c r="E16" s="125"/>
      <c r="F16" s="125"/>
      <c r="G16" s="125"/>
      <c r="H16" s="125"/>
      <c r="I16" s="123" t="e">
        <f t="shared" si="1"/>
        <v>#DIV/0!</v>
      </c>
      <c r="J16" s="226" t="e">
        <f t="shared" si="2"/>
        <v>#DIV/0!</v>
      </c>
    </row>
    <row r="17" spans="1:10" s="103" customFormat="1" ht="16.5" hidden="1" customHeight="1" x14ac:dyDescent="0.25">
      <c r="A17" s="29"/>
      <c r="B17" s="33"/>
      <c r="C17" s="30"/>
      <c r="D17" s="32"/>
      <c r="E17" s="125"/>
      <c r="F17" s="125"/>
      <c r="G17" s="125"/>
      <c r="H17" s="125"/>
      <c r="I17" s="123" t="e">
        <f t="shared" si="1"/>
        <v>#DIV/0!</v>
      </c>
      <c r="J17" s="226" t="e">
        <f t="shared" si="2"/>
        <v>#DIV/0!</v>
      </c>
    </row>
    <row r="18" spans="1:10" s="103" customFormat="1" x14ac:dyDescent="0.25">
      <c r="A18" s="47"/>
      <c r="B18" s="48">
        <v>34</v>
      </c>
      <c r="C18" s="49"/>
      <c r="D18" s="50" t="s">
        <v>55</v>
      </c>
      <c r="E18" s="123">
        <v>1250</v>
      </c>
      <c r="F18" s="123">
        <v>1150</v>
      </c>
      <c r="G18" s="123">
        <v>1150</v>
      </c>
      <c r="H18" s="123">
        <v>1150</v>
      </c>
      <c r="I18" s="123">
        <f t="shared" si="1"/>
        <v>92</v>
      </c>
      <c r="J18" s="226">
        <f t="shared" si="2"/>
        <v>100</v>
      </c>
    </row>
    <row r="19" spans="1:10" s="103" customFormat="1" ht="27.75" customHeight="1" x14ac:dyDescent="0.25">
      <c r="A19" s="324" t="s">
        <v>57</v>
      </c>
      <c r="B19" s="325"/>
      <c r="C19" s="326"/>
      <c r="D19" s="55" t="s">
        <v>59</v>
      </c>
      <c r="E19" s="121">
        <f t="shared" ref="E19:H19" si="3">SUM(E21)</f>
        <v>10001</v>
      </c>
      <c r="F19" s="121">
        <f t="shared" si="3"/>
        <v>10001</v>
      </c>
      <c r="G19" s="121">
        <f t="shared" si="3"/>
        <v>10760</v>
      </c>
      <c r="H19" s="121">
        <f t="shared" si="3"/>
        <v>10760</v>
      </c>
      <c r="I19" s="121">
        <f>SUM(H19/E19)*100</f>
        <v>107.5892410758924</v>
      </c>
      <c r="J19" s="149">
        <f>SUM(H19/G19)*100</f>
        <v>100</v>
      </c>
    </row>
    <row r="20" spans="1:10" s="103" customFormat="1" ht="27.75" customHeight="1" x14ac:dyDescent="0.25">
      <c r="A20" s="330" t="s">
        <v>110</v>
      </c>
      <c r="B20" s="331"/>
      <c r="C20" s="332"/>
      <c r="D20" s="111" t="s">
        <v>80</v>
      </c>
      <c r="E20" s="5"/>
      <c r="F20" s="5"/>
      <c r="G20" s="5"/>
      <c r="H20" s="5"/>
      <c r="I20" s="5"/>
      <c r="J20" s="5"/>
    </row>
    <row r="21" spans="1:10" s="103" customFormat="1" x14ac:dyDescent="0.25">
      <c r="A21" s="333">
        <v>3</v>
      </c>
      <c r="B21" s="334"/>
      <c r="C21" s="335"/>
      <c r="D21" s="41" t="s">
        <v>17</v>
      </c>
      <c r="E21" s="126">
        <f t="shared" ref="E21:J21" si="4">SUM(E22)</f>
        <v>10001</v>
      </c>
      <c r="F21" s="126">
        <f t="shared" si="4"/>
        <v>10001</v>
      </c>
      <c r="G21" s="126">
        <f t="shared" si="4"/>
        <v>10760</v>
      </c>
      <c r="H21" s="126">
        <f t="shared" si="4"/>
        <v>10760</v>
      </c>
      <c r="I21" s="126">
        <f t="shared" si="4"/>
        <v>0</v>
      </c>
      <c r="J21" s="126">
        <f t="shared" si="4"/>
        <v>0</v>
      </c>
    </row>
    <row r="22" spans="1:10" s="169" customFormat="1" x14ac:dyDescent="0.25">
      <c r="A22" s="336">
        <v>32</v>
      </c>
      <c r="B22" s="337"/>
      <c r="C22" s="338"/>
      <c r="D22" s="101" t="s">
        <v>35</v>
      </c>
      <c r="E22" s="151">
        <v>10001</v>
      </c>
      <c r="F22" s="151">
        <v>10001</v>
      </c>
      <c r="G22" s="151">
        <v>10760</v>
      </c>
      <c r="H22" s="151">
        <v>10760</v>
      </c>
      <c r="I22" s="151">
        <v>0</v>
      </c>
      <c r="J22" s="151">
        <v>0</v>
      </c>
    </row>
    <row r="23" spans="1:10" s="103" customFormat="1" ht="15" customHeight="1" x14ac:dyDescent="0.25">
      <c r="A23" s="324" t="s">
        <v>60</v>
      </c>
      <c r="B23" s="325"/>
      <c r="C23" s="326"/>
      <c r="D23" s="56" t="s">
        <v>61</v>
      </c>
      <c r="E23" s="149">
        <f>SUM(E26)</f>
        <v>7390.9</v>
      </c>
      <c r="F23" s="149">
        <f t="shared" ref="F23:J23" si="5">SUM(F26)</f>
        <v>0</v>
      </c>
      <c r="G23" s="149">
        <f t="shared" si="5"/>
        <v>0</v>
      </c>
      <c r="H23" s="149">
        <f t="shared" si="5"/>
        <v>7663.96</v>
      </c>
      <c r="I23" s="149">
        <f t="shared" si="5"/>
        <v>0</v>
      </c>
      <c r="J23" s="149">
        <f t="shared" si="5"/>
        <v>0</v>
      </c>
    </row>
    <row r="24" spans="1:10" s="103" customFormat="1" hidden="1" x14ac:dyDescent="0.25">
      <c r="A24" s="35"/>
      <c r="B24" s="36"/>
      <c r="C24" s="37"/>
      <c r="D24" s="102"/>
      <c r="E24" s="5"/>
      <c r="F24" s="5"/>
      <c r="G24" s="5"/>
      <c r="H24" s="5"/>
      <c r="I24" s="5"/>
      <c r="J24" s="5"/>
    </row>
    <row r="25" spans="1:10" s="103" customFormat="1" x14ac:dyDescent="0.25">
      <c r="A25" s="306" t="s">
        <v>92</v>
      </c>
      <c r="B25" s="307"/>
      <c r="C25" s="308"/>
      <c r="D25" s="111" t="s">
        <v>80</v>
      </c>
      <c r="E25" s="4"/>
      <c r="F25" s="4"/>
      <c r="G25" s="4"/>
      <c r="H25" s="4"/>
      <c r="I25" s="4"/>
      <c r="J25" s="5"/>
    </row>
    <row r="26" spans="1:10" s="103" customFormat="1" x14ac:dyDescent="0.25">
      <c r="A26" s="333">
        <v>3</v>
      </c>
      <c r="B26" s="334"/>
      <c r="C26" s="335"/>
      <c r="D26" s="41" t="s">
        <v>17</v>
      </c>
      <c r="E26" s="126">
        <f t="shared" ref="E26:J26" si="6">SUM(E27)</f>
        <v>7390.9</v>
      </c>
      <c r="F26" s="126">
        <f t="shared" si="6"/>
        <v>0</v>
      </c>
      <c r="G26" s="126">
        <f t="shared" si="6"/>
        <v>0</v>
      </c>
      <c r="H26" s="126">
        <f t="shared" si="6"/>
        <v>7663.96</v>
      </c>
      <c r="I26" s="126">
        <f t="shared" si="6"/>
        <v>0</v>
      </c>
      <c r="J26" s="126">
        <f t="shared" si="6"/>
        <v>0</v>
      </c>
    </row>
    <row r="27" spans="1:10" s="103" customFormat="1" x14ac:dyDescent="0.25">
      <c r="A27" s="336">
        <v>32</v>
      </c>
      <c r="B27" s="337"/>
      <c r="C27" s="338"/>
      <c r="D27" s="101" t="s">
        <v>35</v>
      </c>
      <c r="E27" s="151">
        <v>7390.9</v>
      </c>
      <c r="F27" s="151">
        <v>0</v>
      </c>
      <c r="G27" s="151">
        <v>0</v>
      </c>
      <c r="H27" s="151">
        <v>7663.96</v>
      </c>
      <c r="I27" s="151">
        <v>0</v>
      </c>
      <c r="J27" s="151">
        <v>0</v>
      </c>
    </row>
    <row r="28" spans="1:10" s="103" customFormat="1" x14ac:dyDescent="0.25">
      <c r="A28" s="63" t="s">
        <v>62</v>
      </c>
      <c r="B28" s="69"/>
      <c r="C28" s="70"/>
      <c r="D28" s="62" t="s">
        <v>63</v>
      </c>
      <c r="E28" s="120">
        <f t="shared" ref="E28:J28" si="7">SUM(E29+E33+E37+E42+E46+E50+E54+E62+E80+E89+E93+E98)</f>
        <v>61283.740000000005</v>
      </c>
      <c r="F28" s="120">
        <f t="shared" si="7"/>
        <v>76414</v>
      </c>
      <c r="G28" s="120">
        <f t="shared" si="7"/>
        <v>104299.31999999999</v>
      </c>
      <c r="H28" s="120">
        <f t="shared" si="7"/>
        <v>122350.47</v>
      </c>
      <c r="I28" s="120">
        <f t="shared" si="7"/>
        <v>0</v>
      </c>
      <c r="J28" s="120">
        <f t="shared" si="7"/>
        <v>0</v>
      </c>
    </row>
    <row r="29" spans="1:10" s="103" customFormat="1" x14ac:dyDescent="0.25">
      <c r="A29" s="188" t="s">
        <v>54</v>
      </c>
      <c r="B29" s="189"/>
      <c r="C29" s="190"/>
      <c r="D29" s="56" t="s">
        <v>138</v>
      </c>
      <c r="E29" s="121">
        <f>SUM(E31)</f>
        <v>0</v>
      </c>
      <c r="F29" s="121">
        <f>SUM(F31)</f>
        <v>0</v>
      </c>
      <c r="G29" s="121">
        <f t="shared" ref="G29" si="8">SUM(G31)</f>
        <v>1725</v>
      </c>
      <c r="H29" s="121">
        <f t="shared" ref="H29" si="9">SUM(H31)</f>
        <v>1725</v>
      </c>
      <c r="I29" s="121">
        <f t="shared" ref="I29:J29" si="10">SUM(I31)</f>
        <v>0</v>
      </c>
      <c r="J29" s="121">
        <f t="shared" si="10"/>
        <v>0</v>
      </c>
    </row>
    <row r="30" spans="1:10" s="103" customFormat="1" ht="15" customHeight="1" x14ac:dyDescent="0.25">
      <c r="A30" s="306" t="s">
        <v>92</v>
      </c>
      <c r="B30" s="307"/>
      <c r="C30" s="308"/>
      <c r="D30" s="114" t="s">
        <v>13</v>
      </c>
      <c r="E30" s="4"/>
      <c r="F30" s="4"/>
      <c r="G30" s="4"/>
      <c r="H30" s="4"/>
      <c r="I30" s="4"/>
      <c r="J30" s="5"/>
    </row>
    <row r="31" spans="1:10" s="103" customFormat="1" x14ac:dyDescent="0.25">
      <c r="A31" s="76"/>
      <c r="B31" s="82">
        <v>3</v>
      </c>
      <c r="C31" s="83"/>
      <c r="D31" s="84" t="s">
        <v>17</v>
      </c>
      <c r="E31" s="122">
        <f t="shared" ref="E31:F31" si="11">SUM(E32)</f>
        <v>0</v>
      </c>
      <c r="F31" s="122">
        <f t="shared" si="11"/>
        <v>0</v>
      </c>
      <c r="G31" s="122">
        <f>SUM(G32)</f>
        <v>1725</v>
      </c>
      <c r="H31" s="122">
        <f>SUM(H32)</f>
        <v>1725</v>
      </c>
      <c r="I31" s="122">
        <f>SUM(I32)</f>
        <v>0</v>
      </c>
      <c r="J31" s="126">
        <f>SUM(J32)</f>
        <v>0</v>
      </c>
    </row>
    <row r="32" spans="1:10" s="103" customFormat="1" x14ac:dyDescent="0.25">
      <c r="A32" s="336">
        <v>32</v>
      </c>
      <c r="B32" s="337"/>
      <c r="C32" s="338"/>
      <c r="D32" s="101" t="s">
        <v>35</v>
      </c>
      <c r="E32" s="232">
        <v>0</v>
      </c>
      <c r="F32" s="232">
        <v>0</v>
      </c>
      <c r="G32" s="232">
        <v>1725</v>
      </c>
      <c r="H32" s="232">
        <v>1725</v>
      </c>
      <c r="I32" s="232">
        <v>0</v>
      </c>
      <c r="J32" s="233">
        <v>0</v>
      </c>
    </row>
    <row r="33" spans="1:10" s="103" customFormat="1" x14ac:dyDescent="0.25">
      <c r="A33" s="188" t="s">
        <v>64</v>
      </c>
      <c r="B33" s="189"/>
      <c r="C33" s="190"/>
      <c r="D33" s="56" t="s">
        <v>95</v>
      </c>
      <c r="E33" s="121">
        <f t="shared" ref="E33:F33" si="12">SUM(E35)</f>
        <v>333</v>
      </c>
      <c r="F33" s="121">
        <f t="shared" si="12"/>
        <v>333</v>
      </c>
      <c r="G33" s="121">
        <f t="shared" ref="G33" si="13">SUM(G35)</f>
        <v>333</v>
      </c>
      <c r="H33" s="121">
        <f t="shared" ref="H33" si="14">SUM(H35)</f>
        <v>333</v>
      </c>
      <c r="I33" s="121">
        <f t="shared" ref="I33" si="15">SUM(I35)</f>
        <v>0</v>
      </c>
      <c r="J33" s="149">
        <f>SUM(J35)</f>
        <v>0</v>
      </c>
    </row>
    <row r="34" spans="1:10" s="103" customFormat="1" ht="15" customHeight="1" x14ac:dyDescent="0.25">
      <c r="A34" s="306" t="s">
        <v>92</v>
      </c>
      <c r="B34" s="307"/>
      <c r="C34" s="308"/>
      <c r="D34" s="114" t="s">
        <v>13</v>
      </c>
      <c r="E34" s="4"/>
      <c r="F34" s="4"/>
      <c r="G34" s="4"/>
      <c r="H34" s="4"/>
      <c r="I34" s="4"/>
      <c r="J34" s="5"/>
    </row>
    <row r="35" spans="1:10" s="103" customFormat="1" ht="15" customHeight="1" x14ac:dyDescent="0.25">
      <c r="A35" s="76"/>
      <c r="B35" s="82">
        <v>3</v>
      </c>
      <c r="C35" s="83"/>
      <c r="D35" s="84" t="s">
        <v>17</v>
      </c>
      <c r="E35" s="122">
        <f t="shared" ref="E35:I35" si="16">SUM(E36)</f>
        <v>333</v>
      </c>
      <c r="F35" s="122">
        <f t="shared" si="16"/>
        <v>333</v>
      </c>
      <c r="G35" s="122">
        <f t="shared" si="16"/>
        <v>333</v>
      </c>
      <c r="H35" s="122">
        <f t="shared" si="16"/>
        <v>333</v>
      </c>
      <c r="I35" s="122">
        <f t="shared" si="16"/>
        <v>0</v>
      </c>
      <c r="J35" s="126">
        <f>SUM(I36)</f>
        <v>0</v>
      </c>
    </row>
    <row r="36" spans="1:10" s="103" customFormat="1" ht="15" customHeight="1" x14ac:dyDescent="0.25">
      <c r="A36" s="336">
        <v>32</v>
      </c>
      <c r="B36" s="337"/>
      <c r="C36" s="338"/>
      <c r="D36" s="101" t="s">
        <v>35</v>
      </c>
      <c r="E36" s="232">
        <v>333</v>
      </c>
      <c r="F36" s="232">
        <v>333</v>
      </c>
      <c r="G36" s="232">
        <v>333</v>
      </c>
      <c r="H36" s="232">
        <v>333</v>
      </c>
      <c r="I36" s="232">
        <v>0</v>
      </c>
      <c r="J36" s="233">
        <v>0</v>
      </c>
    </row>
    <row r="37" spans="1:10" s="103" customFormat="1" ht="15" customHeight="1" x14ac:dyDescent="0.25">
      <c r="A37" s="188" t="s">
        <v>96</v>
      </c>
      <c r="B37" s="189"/>
      <c r="C37" s="190"/>
      <c r="D37" s="56" t="s">
        <v>97</v>
      </c>
      <c r="E37" s="121">
        <f t="shared" ref="E37:F37" si="17">SUM(E39)</f>
        <v>4328.3999999999996</v>
      </c>
      <c r="F37" s="121">
        <f t="shared" si="17"/>
        <v>4500</v>
      </c>
      <c r="G37" s="121">
        <f t="shared" ref="G37" si="18">SUM(G39)</f>
        <v>2776.51</v>
      </c>
      <c r="H37" s="121">
        <f t="shared" ref="H37" si="19">SUM(H39)</f>
        <v>2776.5099999999998</v>
      </c>
      <c r="I37" s="121">
        <f t="shared" ref="I37:J37" si="20">SUM(I39)</f>
        <v>0</v>
      </c>
      <c r="J37" s="121">
        <f t="shared" si="20"/>
        <v>0</v>
      </c>
    </row>
    <row r="38" spans="1:10" s="103" customFormat="1" ht="15" customHeight="1" x14ac:dyDescent="0.25">
      <c r="A38" s="306" t="s">
        <v>92</v>
      </c>
      <c r="B38" s="307"/>
      <c r="C38" s="308"/>
      <c r="D38" s="114" t="s">
        <v>13</v>
      </c>
      <c r="E38" s="119"/>
      <c r="F38" s="119"/>
      <c r="G38" s="119"/>
      <c r="H38" s="119"/>
      <c r="I38" s="119"/>
      <c r="J38" s="125"/>
    </row>
    <row r="39" spans="1:10" s="103" customFormat="1" ht="15" customHeight="1" x14ac:dyDescent="0.25">
      <c r="A39" s="76"/>
      <c r="B39" s="82">
        <v>3</v>
      </c>
      <c r="C39" s="83"/>
      <c r="D39" s="84" t="s">
        <v>17</v>
      </c>
      <c r="E39" s="122">
        <f t="shared" ref="E39:I39" si="21">SUM(E40)</f>
        <v>4328.3999999999996</v>
      </c>
      <c r="F39" s="122">
        <f t="shared" si="21"/>
        <v>4500</v>
      </c>
      <c r="G39" s="122">
        <f t="shared" si="21"/>
        <v>2776.51</v>
      </c>
      <c r="H39" s="122">
        <f>SUM(H40+H41)</f>
        <v>2776.5099999999998</v>
      </c>
      <c r="I39" s="122">
        <f t="shared" si="21"/>
        <v>0</v>
      </c>
      <c r="J39" s="126">
        <f>SUM(J40)</f>
        <v>0</v>
      </c>
    </row>
    <row r="40" spans="1:10" s="103" customFormat="1" ht="15" customHeight="1" x14ac:dyDescent="0.25">
      <c r="A40" s="160"/>
      <c r="B40" s="161">
        <v>32</v>
      </c>
      <c r="C40" s="162"/>
      <c r="D40" s="163" t="s">
        <v>35</v>
      </c>
      <c r="E40" s="164">
        <v>4328.3999999999996</v>
      </c>
      <c r="F40" s="164">
        <v>4500</v>
      </c>
      <c r="G40" s="164">
        <v>2776.51</v>
      </c>
      <c r="H40" s="164">
        <v>2479.87</v>
      </c>
      <c r="I40" s="164">
        <v>0</v>
      </c>
      <c r="J40" s="201">
        <v>0</v>
      </c>
    </row>
    <row r="41" spans="1:10" s="103" customFormat="1" ht="15" customHeight="1" x14ac:dyDescent="0.25">
      <c r="A41" s="160"/>
      <c r="B41" s="161">
        <v>36</v>
      </c>
      <c r="C41" s="162"/>
      <c r="D41" s="253" t="s">
        <v>178</v>
      </c>
      <c r="E41" s="164"/>
      <c r="F41" s="164"/>
      <c r="G41" s="164"/>
      <c r="H41" s="164">
        <v>296.64</v>
      </c>
      <c r="I41" s="164"/>
      <c r="J41" s="201"/>
    </row>
    <row r="42" spans="1:10" s="103" customFormat="1" ht="15" customHeight="1" x14ac:dyDescent="0.25">
      <c r="A42" s="57" t="s">
        <v>184</v>
      </c>
      <c r="B42" s="191"/>
      <c r="C42" s="192"/>
      <c r="D42" s="56" t="s">
        <v>185</v>
      </c>
      <c r="E42" s="149">
        <f t="shared" ref="E42:J42" si="22">SUM(E44)</f>
        <v>385</v>
      </c>
      <c r="F42" s="149">
        <f t="shared" si="22"/>
        <v>0</v>
      </c>
      <c r="G42" s="149">
        <f t="shared" si="22"/>
        <v>420</v>
      </c>
      <c r="H42" s="149">
        <f t="shared" si="22"/>
        <v>396</v>
      </c>
      <c r="I42" s="149">
        <f t="shared" si="22"/>
        <v>0</v>
      </c>
      <c r="J42" s="149">
        <f t="shared" si="22"/>
        <v>0</v>
      </c>
    </row>
    <row r="43" spans="1:10" s="103" customFormat="1" ht="15" customHeight="1" x14ac:dyDescent="0.25">
      <c r="A43" s="306" t="s">
        <v>92</v>
      </c>
      <c r="B43" s="307"/>
      <c r="C43" s="308"/>
      <c r="D43" s="114" t="s">
        <v>13</v>
      </c>
      <c r="E43" s="119"/>
      <c r="F43" s="119"/>
      <c r="G43" s="119"/>
      <c r="H43" s="119"/>
      <c r="I43" s="119"/>
      <c r="J43" s="125"/>
    </row>
    <row r="44" spans="1:10" s="103" customFormat="1" ht="15" customHeight="1" x14ac:dyDescent="0.25">
      <c r="A44" s="345">
        <v>3</v>
      </c>
      <c r="B44" s="346"/>
      <c r="C44" s="347"/>
      <c r="D44" s="41" t="s">
        <v>17</v>
      </c>
      <c r="E44" s="122">
        <f t="shared" ref="E44:I44" si="23">SUM(E45)</f>
        <v>385</v>
      </c>
      <c r="F44" s="122">
        <f t="shared" si="23"/>
        <v>0</v>
      </c>
      <c r="G44" s="122">
        <f t="shared" si="23"/>
        <v>420</v>
      </c>
      <c r="H44" s="122">
        <f t="shared" si="23"/>
        <v>396</v>
      </c>
      <c r="I44" s="122">
        <f t="shared" si="23"/>
        <v>0</v>
      </c>
      <c r="J44" s="126">
        <f>SUM(J45)</f>
        <v>0</v>
      </c>
    </row>
    <row r="45" spans="1:10" s="103" customFormat="1" ht="15" customHeight="1" x14ac:dyDescent="0.25">
      <c r="A45" s="342">
        <v>32</v>
      </c>
      <c r="B45" s="343"/>
      <c r="C45" s="344"/>
      <c r="D45" s="53" t="s">
        <v>35</v>
      </c>
      <c r="E45" s="124">
        <v>385</v>
      </c>
      <c r="F45" s="124">
        <v>0</v>
      </c>
      <c r="G45" s="124">
        <v>420</v>
      </c>
      <c r="H45" s="124">
        <v>396</v>
      </c>
      <c r="I45" s="124">
        <v>0</v>
      </c>
      <c r="J45" s="127">
        <v>0</v>
      </c>
    </row>
    <row r="46" spans="1:10" s="103" customFormat="1" ht="15" customHeight="1" x14ac:dyDescent="0.25">
      <c r="A46" s="57" t="s">
        <v>65</v>
      </c>
      <c r="B46" s="191"/>
      <c r="C46" s="192"/>
      <c r="D46" s="56" t="s">
        <v>104</v>
      </c>
      <c r="E46" s="149">
        <f t="shared" ref="E46:J46" si="24">SUM(E48)</f>
        <v>531</v>
      </c>
      <c r="F46" s="149">
        <f t="shared" si="24"/>
        <v>531</v>
      </c>
      <c r="G46" s="149">
        <f t="shared" si="24"/>
        <v>531</v>
      </c>
      <c r="H46" s="149">
        <f t="shared" si="24"/>
        <v>531</v>
      </c>
      <c r="I46" s="149">
        <f t="shared" si="24"/>
        <v>0</v>
      </c>
      <c r="J46" s="149">
        <f t="shared" si="24"/>
        <v>0</v>
      </c>
    </row>
    <row r="47" spans="1:10" s="103" customFormat="1" ht="15" customHeight="1" x14ac:dyDescent="0.25">
      <c r="A47" s="306" t="s">
        <v>92</v>
      </c>
      <c r="B47" s="307"/>
      <c r="C47" s="308"/>
      <c r="D47" s="114" t="s">
        <v>13</v>
      </c>
      <c r="E47" s="119"/>
      <c r="F47" s="119"/>
      <c r="G47" s="119"/>
      <c r="H47" s="119"/>
      <c r="I47" s="119"/>
      <c r="J47" s="125"/>
    </row>
    <row r="48" spans="1:10" s="103" customFormat="1" ht="15" customHeight="1" x14ac:dyDescent="0.25">
      <c r="A48" s="345">
        <v>3</v>
      </c>
      <c r="B48" s="346"/>
      <c r="C48" s="347"/>
      <c r="D48" s="41" t="s">
        <v>17</v>
      </c>
      <c r="E48" s="122">
        <f t="shared" ref="E48:I48" si="25">SUM(E49)</f>
        <v>531</v>
      </c>
      <c r="F48" s="122">
        <f t="shared" si="25"/>
        <v>531</v>
      </c>
      <c r="G48" s="122">
        <f t="shared" si="25"/>
        <v>531</v>
      </c>
      <c r="H48" s="122">
        <f t="shared" si="25"/>
        <v>531</v>
      </c>
      <c r="I48" s="122">
        <f t="shared" si="25"/>
        <v>0</v>
      </c>
      <c r="J48" s="126">
        <f>SUM(J49)</f>
        <v>0</v>
      </c>
    </row>
    <row r="49" spans="1:10" s="103" customFormat="1" ht="15" customHeight="1" x14ac:dyDescent="0.25">
      <c r="A49" s="342">
        <v>32</v>
      </c>
      <c r="B49" s="343"/>
      <c r="C49" s="344"/>
      <c r="D49" s="53" t="s">
        <v>35</v>
      </c>
      <c r="E49" s="124">
        <v>531</v>
      </c>
      <c r="F49" s="124">
        <v>531</v>
      </c>
      <c r="G49" s="124">
        <v>531</v>
      </c>
      <c r="H49" s="124">
        <v>531</v>
      </c>
      <c r="I49" s="124">
        <v>0</v>
      </c>
      <c r="J49" s="127">
        <v>0</v>
      </c>
    </row>
    <row r="50" spans="1:10" s="103" customFormat="1" ht="15" customHeight="1" x14ac:dyDescent="0.25">
      <c r="A50" s="57" t="s">
        <v>136</v>
      </c>
      <c r="B50" s="191"/>
      <c r="C50" s="192"/>
      <c r="D50" s="56" t="s">
        <v>137</v>
      </c>
      <c r="E50" s="149">
        <f t="shared" ref="E50:J50" si="26">SUM(E52)</f>
        <v>0</v>
      </c>
      <c r="F50" s="149">
        <f t="shared" si="26"/>
        <v>0</v>
      </c>
      <c r="G50" s="149">
        <f t="shared" si="26"/>
        <v>0</v>
      </c>
      <c r="H50" s="149">
        <f t="shared" si="26"/>
        <v>0</v>
      </c>
      <c r="I50" s="149">
        <f t="shared" si="26"/>
        <v>0</v>
      </c>
      <c r="J50" s="149">
        <f t="shared" si="26"/>
        <v>0</v>
      </c>
    </row>
    <row r="51" spans="1:10" s="103" customFormat="1" ht="15" customHeight="1" x14ac:dyDescent="0.25">
      <c r="A51" s="306" t="s">
        <v>92</v>
      </c>
      <c r="B51" s="307"/>
      <c r="C51" s="308"/>
      <c r="D51" s="114" t="s">
        <v>80</v>
      </c>
      <c r="E51" s="119"/>
      <c r="F51" s="119"/>
      <c r="G51" s="119"/>
      <c r="H51" s="119"/>
      <c r="I51" s="119"/>
      <c r="J51" s="125"/>
    </row>
    <row r="52" spans="1:10" s="103" customFormat="1" ht="15" customHeight="1" x14ac:dyDescent="0.25">
      <c r="A52" s="345">
        <v>3</v>
      </c>
      <c r="B52" s="346"/>
      <c r="C52" s="347"/>
      <c r="D52" s="41" t="s">
        <v>17</v>
      </c>
      <c r="E52" s="122">
        <f t="shared" ref="E52:J52" si="27">SUM(E53)</f>
        <v>0</v>
      </c>
      <c r="F52" s="122">
        <f t="shared" si="27"/>
        <v>0</v>
      </c>
      <c r="G52" s="122">
        <f t="shared" si="27"/>
        <v>0</v>
      </c>
      <c r="H52" s="122">
        <f t="shared" si="27"/>
        <v>0</v>
      </c>
      <c r="I52" s="122">
        <f t="shared" si="27"/>
        <v>0</v>
      </c>
      <c r="J52" s="122">
        <f t="shared" si="27"/>
        <v>0</v>
      </c>
    </row>
    <row r="53" spans="1:10" s="103" customFormat="1" ht="15" customHeight="1" x14ac:dyDescent="0.25">
      <c r="A53" s="342">
        <v>32</v>
      </c>
      <c r="B53" s="343"/>
      <c r="C53" s="344"/>
      <c r="D53" s="53" t="s">
        <v>35</v>
      </c>
      <c r="E53" s="124">
        <v>0</v>
      </c>
      <c r="F53" s="124">
        <v>0</v>
      </c>
      <c r="G53" s="124">
        <v>0</v>
      </c>
      <c r="H53" s="124">
        <v>0</v>
      </c>
      <c r="I53" s="124">
        <v>0</v>
      </c>
      <c r="J53" s="124">
        <v>0</v>
      </c>
    </row>
    <row r="54" spans="1:10" s="103" customFormat="1" ht="15" customHeight="1" x14ac:dyDescent="0.25">
      <c r="A54" s="57" t="s">
        <v>166</v>
      </c>
      <c r="B54" s="191"/>
      <c r="C54" s="192"/>
      <c r="D54" s="56" t="s">
        <v>167</v>
      </c>
      <c r="E54" s="149">
        <f t="shared" ref="E54:J54" si="28">SUM(E56)</f>
        <v>95</v>
      </c>
      <c r="F54" s="149">
        <f t="shared" si="28"/>
        <v>0</v>
      </c>
      <c r="G54" s="149">
        <f t="shared" si="28"/>
        <v>0</v>
      </c>
      <c r="H54" s="149">
        <f t="shared" si="28"/>
        <v>0</v>
      </c>
      <c r="I54" s="149">
        <f t="shared" si="28"/>
        <v>0</v>
      </c>
      <c r="J54" s="149">
        <f t="shared" si="28"/>
        <v>0</v>
      </c>
    </row>
    <row r="55" spans="1:10" s="103" customFormat="1" ht="15" customHeight="1" x14ac:dyDescent="0.25">
      <c r="A55" s="306" t="s">
        <v>92</v>
      </c>
      <c r="B55" s="307"/>
      <c r="C55" s="308"/>
      <c r="D55" s="114" t="s">
        <v>80</v>
      </c>
      <c r="E55" s="119"/>
      <c r="F55" s="119"/>
      <c r="G55" s="119"/>
      <c r="H55" s="119"/>
      <c r="I55" s="119"/>
      <c r="J55" s="119"/>
    </row>
    <row r="56" spans="1:10" s="103" customFormat="1" ht="15" customHeight="1" x14ac:dyDescent="0.25">
      <c r="A56" s="345">
        <v>3</v>
      </c>
      <c r="B56" s="346"/>
      <c r="C56" s="347"/>
      <c r="D56" s="41" t="s">
        <v>17</v>
      </c>
      <c r="E56" s="122">
        <f t="shared" ref="E56:J56" si="29">SUM(E57)</f>
        <v>95</v>
      </c>
      <c r="F56" s="122">
        <f t="shared" si="29"/>
        <v>0</v>
      </c>
      <c r="G56" s="122">
        <f t="shared" si="29"/>
        <v>0</v>
      </c>
      <c r="H56" s="122">
        <f t="shared" si="29"/>
        <v>0</v>
      </c>
      <c r="I56" s="122">
        <f t="shared" si="29"/>
        <v>0</v>
      </c>
      <c r="J56" s="122">
        <f t="shared" si="29"/>
        <v>0</v>
      </c>
    </row>
    <row r="57" spans="1:10" s="103" customFormat="1" ht="15" customHeight="1" x14ac:dyDescent="0.25">
      <c r="A57" s="342">
        <v>32</v>
      </c>
      <c r="B57" s="343"/>
      <c r="C57" s="344"/>
      <c r="D57" s="53" t="s">
        <v>35</v>
      </c>
      <c r="E57" s="124">
        <v>95</v>
      </c>
      <c r="F57" s="124">
        <v>0</v>
      </c>
      <c r="G57" s="124">
        <v>0</v>
      </c>
      <c r="H57" s="124">
        <v>0</v>
      </c>
      <c r="I57" s="124">
        <v>0</v>
      </c>
      <c r="J57" s="124">
        <v>0</v>
      </c>
    </row>
    <row r="58" spans="1:10" s="103" customFormat="1" ht="15" hidden="1" customHeight="1" x14ac:dyDescent="0.25">
      <c r="A58" s="29"/>
      <c r="B58" s="104"/>
      <c r="C58" s="30"/>
      <c r="D58" s="105"/>
      <c r="E58" s="5"/>
      <c r="F58" s="5"/>
      <c r="G58" s="5"/>
      <c r="H58" s="5"/>
      <c r="I58" s="5"/>
      <c r="J58" s="5"/>
    </row>
    <row r="59" spans="1:10" s="103" customFormat="1" ht="15" hidden="1" customHeight="1" x14ac:dyDescent="0.25">
      <c r="A59" s="29"/>
      <c r="B59" s="104"/>
      <c r="C59" s="30"/>
      <c r="D59" s="105"/>
      <c r="E59" s="5"/>
      <c r="F59" s="5"/>
      <c r="G59" s="5"/>
      <c r="H59" s="5"/>
      <c r="I59" s="5"/>
      <c r="J59" s="5"/>
    </row>
    <row r="60" spans="1:10" s="103" customFormat="1" ht="15" hidden="1" customHeight="1" x14ac:dyDescent="0.25">
      <c r="A60" s="29"/>
      <c r="B60" s="104"/>
      <c r="C60" s="30"/>
      <c r="D60" s="105"/>
      <c r="E60" s="5"/>
      <c r="F60" s="5"/>
      <c r="G60" s="5"/>
      <c r="H60" s="5"/>
      <c r="I60" s="5"/>
      <c r="J60" s="5"/>
    </row>
    <row r="61" spans="1:10" s="103" customFormat="1" hidden="1" x14ac:dyDescent="0.25">
      <c r="A61" s="29"/>
      <c r="B61" s="106"/>
      <c r="C61" s="30"/>
      <c r="D61" s="107"/>
      <c r="E61" s="5"/>
      <c r="F61" s="5"/>
      <c r="G61" s="5"/>
      <c r="H61" s="5"/>
      <c r="I61" s="5"/>
      <c r="J61" s="5"/>
    </row>
    <row r="62" spans="1:10" s="103" customFormat="1" ht="15.75" customHeight="1" x14ac:dyDescent="0.25">
      <c r="A62" s="57" t="s">
        <v>108</v>
      </c>
      <c r="B62" s="191"/>
      <c r="C62" s="192"/>
      <c r="D62" s="56" t="s">
        <v>109</v>
      </c>
      <c r="E62" s="121">
        <f t="shared" ref="E62:J62" si="30">SUM(E64+E77)</f>
        <v>32555.010000000002</v>
      </c>
      <c r="F62" s="121">
        <f t="shared" si="30"/>
        <v>0</v>
      </c>
      <c r="G62" s="121">
        <f t="shared" si="30"/>
        <v>0</v>
      </c>
      <c r="H62" s="121">
        <f t="shared" si="30"/>
        <v>0</v>
      </c>
      <c r="I62" s="121">
        <f t="shared" si="30"/>
        <v>0</v>
      </c>
      <c r="J62" s="121">
        <f t="shared" si="30"/>
        <v>0</v>
      </c>
    </row>
    <row r="63" spans="1:10" s="103" customFormat="1" ht="15.75" customHeight="1" x14ac:dyDescent="0.25">
      <c r="A63" s="306" t="s">
        <v>92</v>
      </c>
      <c r="B63" s="307"/>
      <c r="C63" s="308"/>
      <c r="D63" s="114" t="s">
        <v>13</v>
      </c>
      <c r="E63" s="119"/>
      <c r="F63" s="119"/>
      <c r="G63" s="119"/>
      <c r="H63" s="119"/>
      <c r="I63" s="119"/>
      <c r="J63" s="119"/>
    </row>
    <row r="64" spans="1:10" s="103" customFormat="1" ht="15.75" customHeight="1" x14ac:dyDescent="0.25">
      <c r="A64" s="76"/>
      <c r="B64" s="82">
        <v>3</v>
      </c>
      <c r="C64" s="83"/>
      <c r="D64" s="84" t="s">
        <v>17</v>
      </c>
      <c r="E64" s="122">
        <f t="shared" ref="E64:J64" si="31">SUM(E65+E66)</f>
        <v>4883.25</v>
      </c>
      <c r="F64" s="122">
        <f t="shared" si="31"/>
        <v>0</v>
      </c>
      <c r="G64" s="122">
        <f t="shared" si="31"/>
        <v>0</v>
      </c>
      <c r="H64" s="122">
        <f t="shared" si="31"/>
        <v>0</v>
      </c>
      <c r="I64" s="122">
        <f t="shared" si="31"/>
        <v>0</v>
      </c>
      <c r="J64" s="122">
        <f t="shared" si="31"/>
        <v>0</v>
      </c>
    </row>
    <row r="65" spans="1:10" s="103" customFormat="1" ht="15" customHeight="1" x14ac:dyDescent="0.25">
      <c r="A65" s="43"/>
      <c r="B65" s="44">
        <v>31</v>
      </c>
      <c r="C65" s="52"/>
      <c r="D65" s="90" t="s">
        <v>18</v>
      </c>
      <c r="E65" s="124">
        <v>4472.59</v>
      </c>
      <c r="F65" s="124">
        <v>0</v>
      </c>
      <c r="G65" s="124">
        <v>0</v>
      </c>
      <c r="H65" s="124">
        <v>0</v>
      </c>
      <c r="I65" s="124">
        <v>0</v>
      </c>
      <c r="J65" s="124">
        <v>0</v>
      </c>
    </row>
    <row r="66" spans="1:10" s="103" customFormat="1" x14ac:dyDescent="0.25">
      <c r="A66" s="43"/>
      <c r="B66" s="44">
        <v>32</v>
      </c>
      <c r="C66" s="52"/>
      <c r="D66" s="90" t="s">
        <v>35</v>
      </c>
      <c r="E66" s="124">
        <v>410.66</v>
      </c>
      <c r="F66" s="124">
        <v>0</v>
      </c>
      <c r="G66" s="124">
        <v>0</v>
      </c>
      <c r="H66" s="124">
        <v>0</v>
      </c>
      <c r="I66" s="124">
        <v>0</v>
      </c>
      <c r="J66" s="124">
        <v>0</v>
      </c>
    </row>
    <row r="67" spans="1:10" s="103" customFormat="1" hidden="1" x14ac:dyDescent="0.25">
      <c r="A67" s="38"/>
      <c r="B67" s="39"/>
      <c r="C67" s="40"/>
      <c r="D67" s="102"/>
      <c r="E67" s="125"/>
      <c r="F67" s="125"/>
      <c r="G67" s="125"/>
      <c r="H67" s="125"/>
      <c r="I67" s="125"/>
      <c r="J67" s="125"/>
    </row>
    <row r="68" spans="1:10" s="103" customFormat="1" hidden="1" x14ac:dyDescent="0.25">
      <c r="A68" s="29"/>
      <c r="B68" s="104"/>
      <c r="C68" s="30"/>
      <c r="D68" s="105"/>
      <c r="E68" s="125"/>
      <c r="F68" s="125"/>
      <c r="G68" s="125"/>
      <c r="H68" s="125"/>
      <c r="I68" s="125"/>
      <c r="J68" s="125"/>
    </row>
    <row r="69" spans="1:10" s="103" customFormat="1" hidden="1" x14ac:dyDescent="0.25">
      <c r="A69" s="29"/>
      <c r="B69" s="104"/>
      <c r="C69" s="30"/>
      <c r="D69" s="105"/>
      <c r="E69" s="125"/>
      <c r="F69" s="125"/>
      <c r="G69" s="125"/>
      <c r="H69" s="125"/>
      <c r="I69" s="125"/>
      <c r="J69" s="125"/>
    </row>
    <row r="70" spans="1:10" s="103" customFormat="1" hidden="1" x14ac:dyDescent="0.25">
      <c r="A70" s="29"/>
      <c r="B70" s="104"/>
      <c r="C70" s="30"/>
      <c r="D70" s="105"/>
      <c r="E70" s="125"/>
      <c r="F70" s="125"/>
      <c r="G70" s="125"/>
      <c r="H70" s="125"/>
      <c r="I70" s="125"/>
      <c r="J70" s="125"/>
    </row>
    <row r="71" spans="1:10" s="103" customFormat="1" hidden="1" x14ac:dyDescent="0.25">
      <c r="A71" s="29"/>
      <c r="B71" s="106"/>
      <c r="C71" s="30"/>
      <c r="D71" s="107"/>
      <c r="E71" s="125"/>
      <c r="F71" s="125"/>
      <c r="G71" s="125"/>
      <c r="H71" s="125"/>
      <c r="I71" s="125"/>
      <c r="J71" s="125"/>
    </row>
    <row r="72" spans="1:10" s="103" customFormat="1" hidden="1" x14ac:dyDescent="0.25">
      <c r="A72" s="29"/>
      <c r="B72" s="104"/>
      <c r="C72" s="30"/>
      <c r="D72" s="105"/>
      <c r="E72" s="125"/>
      <c r="F72" s="125"/>
      <c r="G72" s="125"/>
      <c r="H72" s="125"/>
      <c r="I72" s="125"/>
      <c r="J72" s="125"/>
    </row>
    <row r="73" spans="1:10" s="103" customFormat="1" hidden="1" x14ac:dyDescent="0.25">
      <c r="A73" s="29"/>
      <c r="B73" s="106"/>
      <c r="C73" s="30"/>
      <c r="D73" s="107"/>
      <c r="E73" s="125"/>
      <c r="F73" s="125"/>
      <c r="G73" s="125"/>
      <c r="H73" s="125"/>
      <c r="I73" s="125"/>
      <c r="J73" s="125"/>
    </row>
    <row r="74" spans="1:10" s="103" customFormat="1" hidden="1" x14ac:dyDescent="0.25">
      <c r="A74" s="29"/>
      <c r="B74" s="108"/>
      <c r="C74" s="30"/>
      <c r="D74" s="109"/>
      <c r="E74" s="125"/>
      <c r="F74" s="125"/>
      <c r="G74" s="125"/>
      <c r="H74" s="125"/>
      <c r="I74" s="125"/>
      <c r="J74" s="125"/>
    </row>
    <row r="75" spans="1:10" s="103" customFormat="1" ht="14.25" hidden="1" customHeight="1" x14ac:dyDescent="0.25">
      <c r="A75" s="29"/>
      <c r="B75" s="106"/>
      <c r="C75" s="30"/>
      <c r="D75" s="107"/>
      <c r="E75" s="125"/>
      <c r="F75" s="125"/>
      <c r="G75" s="125"/>
      <c r="H75" s="125"/>
      <c r="I75" s="125"/>
      <c r="J75" s="125"/>
    </row>
    <row r="76" spans="1:10" s="103" customFormat="1" ht="14.25" customHeight="1" x14ac:dyDescent="0.25">
      <c r="A76" s="306" t="s">
        <v>93</v>
      </c>
      <c r="B76" s="307"/>
      <c r="C76" s="308"/>
      <c r="D76" s="34" t="s">
        <v>94</v>
      </c>
      <c r="E76" s="119"/>
      <c r="F76" s="119"/>
      <c r="G76" s="119"/>
      <c r="H76" s="119"/>
      <c r="I76" s="119"/>
      <c r="J76" s="119"/>
    </row>
    <row r="77" spans="1:10" s="103" customFormat="1" ht="14.25" customHeight="1" x14ac:dyDescent="0.25">
      <c r="A77" s="76"/>
      <c r="B77" s="82">
        <v>3</v>
      </c>
      <c r="C77" s="83"/>
      <c r="D77" s="84" t="s">
        <v>17</v>
      </c>
      <c r="E77" s="122">
        <f t="shared" ref="E77:J77" si="32">SUM(E78+E79)</f>
        <v>27671.760000000002</v>
      </c>
      <c r="F77" s="122">
        <f t="shared" si="32"/>
        <v>0</v>
      </c>
      <c r="G77" s="122">
        <f t="shared" si="32"/>
        <v>0</v>
      </c>
      <c r="H77" s="122">
        <f t="shared" si="32"/>
        <v>0</v>
      </c>
      <c r="I77" s="122">
        <f t="shared" si="32"/>
        <v>0</v>
      </c>
      <c r="J77" s="122">
        <f t="shared" si="32"/>
        <v>0</v>
      </c>
    </row>
    <row r="78" spans="1:10" s="103" customFormat="1" ht="14.25" customHeight="1" x14ac:dyDescent="0.25">
      <c r="A78" s="43"/>
      <c r="B78" s="44">
        <v>31</v>
      </c>
      <c r="C78" s="52"/>
      <c r="D78" s="90" t="s">
        <v>18</v>
      </c>
      <c r="E78" s="124">
        <v>25344.68</v>
      </c>
      <c r="F78" s="124">
        <v>0</v>
      </c>
      <c r="G78" s="124">
        <v>0</v>
      </c>
      <c r="H78" s="124">
        <v>0</v>
      </c>
      <c r="I78" s="124">
        <v>0</v>
      </c>
      <c r="J78" s="124">
        <v>0</v>
      </c>
    </row>
    <row r="79" spans="1:10" s="103" customFormat="1" ht="14.25" customHeight="1" x14ac:dyDescent="0.25">
      <c r="A79" s="43"/>
      <c r="B79" s="44">
        <v>32</v>
      </c>
      <c r="C79" s="52"/>
      <c r="D79" s="90" t="s">
        <v>35</v>
      </c>
      <c r="E79" s="124">
        <v>2327.08</v>
      </c>
      <c r="F79" s="124">
        <v>0</v>
      </c>
      <c r="G79" s="124">
        <v>0</v>
      </c>
      <c r="H79" s="124">
        <v>0</v>
      </c>
      <c r="I79" s="124">
        <v>0</v>
      </c>
      <c r="J79" s="124">
        <v>0</v>
      </c>
    </row>
    <row r="80" spans="1:10" s="103" customFormat="1" ht="14.25" customHeight="1" x14ac:dyDescent="0.25">
      <c r="A80" s="57" t="s">
        <v>132</v>
      </c>
      <c r="B80" s="191"/>
      <c r="C80" s="192"/>
      <c r="D80" s="56" t="s">
        <v>131</v>
      </c>
      <c r="E80" s="121">
        <f>SUM(E82+E86+E90)</f>
        <v>23056.329999999998</v>
      </c>
      <c r="F80" s="121">
        <f>SUM(F82+F86+F90)</f>
        <v>71050</v>
      </c>
      <c r="G80" s="121">
        <f>SUM(G82+G86+G90)</f>
        <v>89313.81</v>
      </c>
      <c r="H80" s="121">
        <f t="shared" ref="H80:J80" si="33">SUM(H82+H86+H90)</f>
        <v>111087.72</v>
      </c>
      <c r="I80" s="121">
        <f t="shared" si="33"/>
        <v>0</v>
      </c>
      <c r="J80" s="121">
        <f t="shared" si="33"/>
        <v>0</v>
      </c>
    </row>
    <row r="81" spans="1:10" s="103" customFormat="1" ht="14.25" customHeight="1" x14ac:dyDescent="0.25">
      <c r="A81" s="306" t="s">
        <v>92</v>
      </c>
      <c r="B81" s="307"/>
      <c r="C81" s="308"/>
      <c r="D81" s="114" t="s">
        <v>13</v>
      </c>
      <c r="E81" s="119"/>
      <c r="F81" s="119"/>
      <c r="G81" s="119"/>
      <c r="H81" s="119"/>
      <c r="I81" s="119"/>
      <c r="J81" s="119"/>
    </row>
    <row r="82" spans="1:10" s="103" customFormat="1" ht="14.25" customHeight="1" x14ac:dyDescent="0.25">
      <c r="A82" s="76"/>
      <c r="B82" s="82">
        <v>3</v>
      </c>
      <c r="C82" s="83"/>
      <c r="D82" s="84" t="s">
        <v>17</v>
      </c>
      <c r="E82" s="122">
        <f t="shared" ref="E82:J82" si="34">SUM(E83+E84)</f>
        <v>5994.66</v>
      </c>
      <c r="F82" s="122">
        <f t="shared" si="34"/>
        <v>18473</v>
      </c>
      <c r="G82" s="122">
        <f t="shared" si="34"/>
        <v>23221.61</v>
      </c>
      <c r="H82" s="122">
        <f t="shared" si="34"/>
        <v>28882.84</v>
      </c>
      <c r="I82" s="122">
        <f t="shared" si="34"/>
        <v>0</v>
      </c>
      <c r="J82" s="122">
        <f t="shared" si="34"/>
        <v>0</v>
      </c>
    </row>
    <row r="83" spans="1:10" s="103" customFormat="1" ht="14.25" customHeight="1" x14ac:dyDescent="0.25">
      <c r="A83" s="43"/>
      <c r="B83" s="44">
        <v>31</v>
      </c>
      <c r="C83" s="52"/>
      <c r="D83" s="90" t="s">
        <v>18</v>
      </c>
      <c r="E83" s="124">
        <v>5514.37</v>
      </c>
      <c r="F83" s="124">
        <v>17061.2</v>
      </c>
      <c r="G83" s="124">
        <v>20823.349999999999</v>
      </c>
      <c r="H83" s="124">
        <v>25859.61</v>
      </c>
      <c r="I83" s="124">
        <v>0</v>
      </c>
      <c r="J83" s="124">
        <v>0</v>
      </c>
    </row>
    <row r="84" spans="1:10" s="103" customFormat="1" ht="14.25" customHeight="1" x14ac:dyDescent="0.25">
      <c r="A84" s="43"/>
      <c r="B84" s="44">
        <v>32</v>
      </c>
      <c r="C84" s="52"/>
      <c r="D84" s="90" t="s">
        <v>35</v>
      </c>
      <c r="E84" s="124">
        <v>480.29</v>
      </c>
      <c r="F84" s="124">
        <v>1411.8</v>
      </c>
      <c r="G84" s="124">
        <v>2398.2600000000002</v>
      </c>
      <c r="H84" s="124">
        <v>3023.23</v>
      </c>
      <c r="I84" s="124">
        <v>0</v>
      </c>
      <c r="J84" s="124">
        <v>0</v>
      </c>
    </row>
    <row r="85" spans="1:10" s="103" customFormat="1" ht="14.25" customHeight="1" x14ac:dyDescent="0.25">
      <c r="A85" s="306" t="s">
        <v>182</v>
      </c>
      <c r="B85" s="307"/>
      <c r="C85" s="308"/>
      <c r="D85" s="34" t="s">
        <v>94</v>
      </c>
      <c r="E85" s="125"/>
      <c r="F85" s="125"/>
      <c r="G85" s="125"/>
      <c r="H85" s="125"/>
      <c r="I85" s="125"/>
      <c r="J85" s="125"/>
    </row>
    <row r="86" spans="1:10" s="103" customFormat="1" ht="14.25" customHeight="1" x14ac:dyDescent="0.25">
      <c r="A86" s="76"/>
      <c r="B86" s="82">
        <v>3</v>
      </c>
      <c r="C86" s="83"/>
      <c r="D86" s="84" t="s">
        <v>17</v>
      </c>
      <c r="E86" s="122">
        <f t="shared" ref="E86:J86" si="35">SUM(E87+E88)</f>
        <v>17061.669999999998</v>
      </c>
      <c r="F86" s="122">
        <f t="shared" si="35"/>
        <v>52577</v>
      </c>
      <c r="G86" s="122">
        <f t="shared" si="35"/>
        <v>66092.2</v>
      </c>
      <c r="H86" s="122">
        <f t="shared" si="35"/>
        <v>82204.88</v>
      </c>
      <c r="I86" s="122">
        <f t="shared" si="35"/>
        <v>0</v>
      </c>
      <c r="J86" s="122">
        <f t="shared" si="35"/>
        <v>0</v>
      </c>
    </row>
    <row r="87" spans="1:10" s="103" customFormat="1" ht="14.25" customHeight="1" x14ac:dyDescent="0.25">
      <c r="A87" s="43"/>
      <c r="B87" s="44">
        <v>31</v>
      </c>
      <c r="C87" s="52"/>
      <c r="D87" s="90" t="s">
        <v>18</v>
      </c>
      <c r="E87" s="124">
        <v>15694.71</v>
      </c>
      <c r="F87" s="124">
        <v>48558.8</v>
      </c>
      <c r="G87" s="124">
        <v>59266.38</v>
      </c>
      <c r="H87" s="124">
        <v>73600.33</v>
      </c>
      <c r="I87" s="124">
        <v>0</v>
      </c>
      <c r="J87" s="124">
        <v>0</v>
      </c>
    </row>
    <row r="88" spans="1:10" s="103" customFormat="1" ht="14.25" customHeight="1" x14ac:dyDescent="0.25">
      <c r="A88" s="43"/>
      <c r="B88" s="44">
        <v>32</v>
      </c>
      <c r="C88" s="52"/>
      <c r="D88" s="90" t="s">
        <v>35</v>
      </c>
      <c r="E88" s="124">
        <v>1366.96</v>
      </c>
      <c r="F88" s="124">
        <v>4018.2</v>
      </c>
      <c r="G88" s="124">
        <v>6825.82</v>
      </c>
      <c r="H88" s="124">
        <v>8604.5499999999993</v>
      </c>
      <c r="I88" s="124">
        <v>0</v>
      </c>
      <c r="J88" s="124">
        <v>0</v>
      </c>
    </row>
    <row r="89" spans="1:10" s="103" customFormat="1" ht="14.25" customHeight="1" x14ac:dyDescent="0.25">
      <c r="A89" s="306" t="s">
        <v>183</v>
      </c>
      <c r="B89" s="307"/>
      <c r="C89" s="308"/>
      <c r="D89" s="34" t="s">
        <v>187</v>
      </c>
      <c r="E89" s="119"/>
      <c r="F89" s="119"/>
      <c r="G89" s="119"/>
      <c r="H89" s="119"/>
      <c r="I89" s="119"/>
      <c r="J89" s="119"/>
    </row>
    <row r="90" spans="1:10" s="103" customFormat="1" ht="14.25" customHeight="1" x14ac:dyDescent="0.25">
      <c r="A90" s="76"/>
      <c r="B90" s="82">
        <v>3</v>
      </c>
      <c r="C90" s="83"/>
      <c r="D90" s="84" t="s">
        <v>17</v>
      </c>
      <c r="E90" s="122">
        <f t="shared" ref="E90:J90" si="36">SUM(E91+E92)</f>
        <v>0</v>
      </c>
      <c r="F90" s="122">
        <f t="shared" si="36"/>
        <v>0</v>
      </c>
      <c r="G90" s="122">
        <f t="shared" si="36"/>
        <v>0</v>
      </c>
      <c r="H90" s="122">
        <f t="shared" si="36"/>
        <v>0</v>
      </c>
      <c r="I90" s="122">
        <f t="shared" si="36"/>
        <v>0</v>
      </c>
      <c r="J90" s="122">
        <f t="shared" si="36"/>
        <v>0</v>
      </c>
    </row>
    <row r="91" spans="1:10" s="103" customFormat="1" ht="14.25" customHeight="1" x14ac:dyDescent="0.25">
      <c r="A91" s="43"/>
      <c r="B91" s="44">
        <v>31</v>
      </c>
      <c r="C91" s="52"/>
      <c r="D91" s="90" t="s">
        <v>18</v>
      </c>
      <c r="E91" s="124">
        <v>0</v>
      </c>
      <c r="F91" s="124">
        <v>0</v>
      </c>
      <c r="G91" s="124">
        <v>0</v>
      </c>
      <c r="H91" s="124">
        <v>0</v>
      </c>
      <c r="I91" s="124">
        <v>0</v>
      </c>
      <c r="J91" s="124">
        <v>0</v>
      </c>
    </row>
    <row r="92" spans="1:10" s="103" customFormat="1" ht="14.25" customHeight="1" x14ac:dyDescent="0.25">
      <c r="A92" s="43"/>
      <c r="B92" s="44">
        <v>32</v>
      </c>
      <c r="C92" s="52"/>
      <c r="D92" s="90" t="s">
        <v>35</v>
      </c>
      <c r="E92" s="124">
        <v>0</v>
      </c>
      <c r="F92" s="124">
        <v>0</v>
      </c>
      <c r="G92" s="124">
        <v>0</v>
      </c>
      <c r="H92" s="124">
        <v>0</v>
      </c>
      <c r="I92" s="124">
        <v>0</v>
      </c>
      <c r="J92" s="124">
        <v>0</v>
      </c>
    </row>
    <row r="93" spans="1:10" s="103" customFormat="1" ht="14.25" customHeight="1" x14ac:dyDescent="0.25">
      <c r="A93" s="57" t="s">
        <v>188</v>
      </c>
      <c r="B93" s="191"/>
      <c r="C93" s="192"/>
      <c r="D93" s="56" t="s">
        <v>195</v>
      </c>
      <c r="E93" s="121">
        <f>SUM(E95+E99+E103)</f>
        <v>0</v>
      </c>
      <c r="F93" s="121">
        <f>SUM(F95+F99+F103)</f>
        <v>0</v>
      </c>
      <c r="G93" s="121">
        <f>SUM(G95)</f>
        <v>4700</v>
      </c>
      <c r="H93" s="121">
        <f t="shared" ref="H93:J93" si="37">SUM(H95)</f>
        <v>2367.19</v>
      </c>
      <c r="I93" s="121">
        <f t="shared" si="37"/>
        <v>0</v>
      </c>
      <c r="J93" s="121">
        <f t="shared" si="37"/>
        <v>0</v>
      </c>
    </row>
    <row r="94" spans="1:10" s="103" customFormat="1" ht="14.25" customHeight="1" x14ac:dyDescent="0.25">
      <c r="A94" s="306" t="s">
        <v>92</v>
      </c>
      <c r="B94" s="307"/>
      <c r="C94" s="308"/>
      <c r="D94" s="114" t="s">
        <v>13</v>
      </c>
      <c r="E94" s="119"/>
      <c r="F94" s="119"/>
      <c r="G94" s="119"/>
      <c r="H94" s="119"/>
      <c r="I94" s="119"/>
      <c r="J94" s="119"/>
    </row>
    <row r="95" spans="1:10" s="103" customFormat="1" ht="14.25" customHeight="1" x14ac:dyDescent="0.25">
      <c r="A95" s="76"/>
      <c r="B95" s="82">
        <v>3</v>
      </c>
      <c r="C95" s="83"/>
      <c r="D95" s="84" t="s">
        <v>17</v>
      </c>
      <c r="E95" s="122">
        <v>0</v>
      </c>
      <c r="F95" s="122">
        <v>0</v>
      </c>
      <c r="G95" s="122">
        <f t="shared" ref="G95:J95" si="38">SUM(G96+G97)</f>
        <v>4700</v>
      </c>
      <c r="H95" s="122">
        <f t="shared" si="38"/>
        <v>2367.19</v>
      </c>
      <c r="I95" s="122">
        <f t="shared" si="38"/>
        <v>0</v>
      </c>
      <c r="J95" s="122">
        <f t="shared" si="38"/>
        <v>0</v>
      </c>
    </row>
    <row r="96" spans="1:10" s="103" customFormat="1" ht="14.25" customHeight="1" x14ac:dyDescent="0.25">
      <c r="A96" s="43"/>
      <c r="B96" s="44">
        <v>31</v>
      </c>
      <c r="C96" s="52"/>
      <c r="D96" s="90" t="s">
        <v>18</v>
      </c>
      <c r="E96" s="124">
        <v>0</v>
      </c>
      <c r="F96" s="124">
        <v>0</v>
      </c>
      <c r="G96" s="124">
        <v>4520</v>
      </c>
      <c r="H96" s="124">
        <v>2173.37</v>
      </c>
      <c r="I96" s="124">
        <v>0</v>
      </c>
      <c r="J96" s="124">
        <v>0</v>
      </c>
    </row>
    <row r="97" spans="1:10" s="103" customFormat="1" ht="14.25" customHeight="1" x14ac:dyDescent="0.25">
      <c r="A97" s="43"/>
      <c r="B97" s="44">
        <v>32</v>
      </c>
      <c r="C97" s="52"/>
      <c r="D97" s="90" t="s">
        <v>35</v>
      </c>
      <c r="E97" s="124">
        <v>0</v>
      </c>
      <c r="F97" s="124">
        <v>0</v>
      </c>
      <c r="G97" s="124">
        <v>180</v>
      </c>
      <c r="H97" s="124">
        <v>193.82</v>
      </c>
      <c r="I97" s="124">
        <v>0</v>
      </c>
      <c r="J97" s="124">
        <v>0</v>
      </c>
    </row>
    <row r="98" spans="1:10" s="103" customFormat="1" ht="14.25" customHeight="1" x14ac:dyDescent="0.25">
      <c r="A98" s="64" t="s">
        <v>174</v>
      </c>
      <c r="B98" s="65"/>
      <c r="C98" s="66"/>
      <c r="D98" s="67" t="s">
        <v>175</v>
      </c>
      <c r="E98" s="128">
        <f t="shared" ref="E98:J99" si="39">SUM(E99)</f>
        <v>0</v>
      </c>
      <c r="F98" s="128">
        <f t="shared" si="39"/>
        <v>0</v>
      </c>
      <c r="G98" s="128">
        <f t="shared" si="39"/>
        <v>4500</v>
      </c>
      <c r="H98" s="128">
        <f t="shared" si="39"/>
        <v>3134.05</v>
      </c>
      <c r="I98" s="128">
        <f t="shared" si="39"/>
        <v>0</v>
      </c>
      <c r="J98" s="128">
        <f t="shared" si="39"/>
        <v>0</v>
      </c>
    </row>
    <row r="99" spans="1:10" s="103" customFormat="1" ht="14.25" customHeight="1" x14ac:dyDescent="0.25">
      <c r="A99" s="76"/>
      <c r="B99" s="82">
        <v>3</v>
      </c>
      <c r="C99" s="83"/>
      <c r="D99" s="84" t="s">
        <v>17</v>
      </c>
      <c r="E99" s="122">
        <f t="shared" si="39"/>
        <v>0</v>
      </c>
      <c r="F99" s="122">
        <f t="shared" si="39"/>
        <v>0</v>
      </c>
      <c r="G99" s="122">
        <f>SUM(G100)</f>
        <v>4500</v>
      </c>
      <c r="H99" s="122">
        <f>SUM(H100)</f>
        <v>3134.05</v>
      </c>
      <c r="I99" s="122">
        <f>SUM(I100)</f>
        <v>0</v>
      </c>
      <c r="J99" s="122">
        <f>SUM(J100)</f>
        <v>0</v>
      </c>
    </row>
    <row r="100" spans="1:10" s="103" customFormat="1" ht="32.25" customHeight="1" x14ac:dyDescent="0.25">
      <c r="A100" s="43"/>
      <c r="B100" s="44">
        <v>37</v>
      </c>
      <c r="C100" s="52"/>
      <c r="D100" s="46" t="s">
        <v>67</v>
      </c>
      <c r="E100" s="124">
        <v>0</v>
      </c>
      <c r="F100" s="124">
        <v>0</v>
      </c>
      <c r="G100" s="124">
        <v>4500</v>
      </c>
      <c r="H100" s="124">
        <v>3134.05</v>
      </c>
      <c r="I100" s="124">
        <v>0</v>
      </c>
      <c r="J100" s="124">
        <v>0</v>
      </c>
    </row>
    <row r="101" spans="1:10" s="103" customFormat="1" x14ac:dyDescent="0.25">
      <c r="A101" s="63" t="s">
        <v>62</v>
      </c>
      <c r="B101" s="60"/>
      <c r="C101" s="61"/>
      <c r="D101" s="62" t="s">
        <v>98</v>
      </c>
      <c r="E101" s="155">
        <f t="shared" ref="E101:J101" si="40">SUM(E102)</f>
        <v>140</v>
      </c>
      <c r="F101" s="155">
        <f t="shared" si="40"/>
        <v>128</v>
      </c>
      <c r="G101" s="155">
        <f t="shared" si="40"/>
        <v>0</v>
      </c>
      <c r="H101" s="155">
        <f t="shared" si="40"/>
        <v>140</v>
      </c>
      <c r="I101" s="155">
        <f t="shared" si="40"/>
        <v>0</v>
      </c>
      <c r="J101" s="155">
        <f t="shared" si="40"/>
        <v>0</v>
      </c>
    </row>
    <row r="102" spans="1:10" s="103" customFormat="1" ht="30" customHeight="1" x14ac:dyDescent="0.25">
      <c r="A102" s="64" t="s">
        <v>68</v>
      </c>
      <c r="B102" s="65"/>
      <c r="C102" s="66"/>
      <c r="D102" s="67" t="s">
        <v>66</v>
      </c>
      <c r="E102" s="156">
        <f t="shared" ref="E102:J102" si="41">SUM(E104)</f>
        <v>140</v>
      </c>
      <c r="F102" s="156">
        <f t="shared" si="41"/>
        <v>128</v>
      </c>
      <c r="G102" s="156">
        <f t="shared" si="41"/>
        <v>0</v>
      </c>
      <c r="H102" s="156">
        <f t="shared" si="41"/>
        <v>140</v>
      </c>
      <c r="I102" s="156">
        <f t="shared" si="41"/>
        <v>0</v>
      </c>
      <c r="J102" s="156">
        <f t="shared" si="41"/>
        <v>0</v>
      </c>
    </row>
    <row r="103" spans="1:10" s="103" customFormat="1" ht="30" customHeight="1" x14ac:dyDescent="0.25">
      <c r="A103" s="306" t="s">
        <v>83</v>
      </c>
      <c r="B103" s="307"/>
      <c r="C103" s="308"/>
      <c r="D103" s="111" t="s">
        <v>81</v>
      </c>
      <c r="E103" s="154"/>
      <c r="F103" s="154"/>
      <c r="G103" s="154"/>
      <c r="H103" s="154"/>
      <c r="I103" s="154"/>
      <c r="J103" s="154"/>
    </row>
    <row r="104" spans="1:10" s="103" customFormat="1" x14ac:dyDescent="0.25">
      <c r="A104" s="76"/>
      <c r="B104" s="79">
        <v>3</v>
      </c>
      <c r="C104" s="77"/>
      <c r="D104" s="78" t="s">
        <v>17</v>
      </c>
      <c r="E104" s="157">
        <f t="shared" ref="E104:G104" si="42">SUM(E105)</f>
        <v>140</v>
      </c>
      <c r="F104" s="157">
        <f t="shared" si="42"/>
        <v>128</v>
      </c>
      <c r="G104" s="157">
        <f t="shared" si="42"/>
        <v>0</v>
      </c>
      <c r="H104" s="157">
        <f>SUM(H105)</f>
        <v>140</v>
      </c>
      <c r="I104" s="157">
        <v>0</v>
      </c>
      <c r="J104" s="157">
        <v>0</v>
      </c>
    </row>
    <row r="105" spans="1:10" s="103" customFormat="1" ht="28.5" customHeight="1" x14ac:dyDescent="0.25">
      <c r="A105" s="43"/>
      <c r="B105" s="88">
        <v>37</v>
      </c>
      <c r="C105" s="45"/>
      <c r="D105" s="46" t="s">
        <v>67</v>
      </c>
      <c r="E105" s="158">
        <v>140</v>
      </c>
      <c r="F105" s="158">
        <v>128</v>
      </c>
      <c r="G105" s="158">
        <v>0</v>
      </c>
      <c r="H105" s="158">
        <v>140</v>
      </c>
      <c r="I105" s="158">
        <v>0</v>
      </c>
      <c r="J105" s="158">
        <v>0</v>
      </c>
    </row>
    <row r="106" spans="1:10" s="103" customFormat="1" x14ac:dyDescent="0.25">
      <c r="A106" s="68" t="s">
        <v>99</v>
      </c>
      <c r="B106" s="69"/>
      <c r="C106" s="70"/>
      <c r="D106" s="71" t="s">
        <v>69</v>
      </c>
      <c r="E106" s="120">
        <f>SUM(E107+E111+E116)</f>
        <v>16059.43</v>
      </c>
      <c r="F106" s="120">
        <f>SUM(F107)</f>
        <v>0</v>
      </c>
      <c r="G106" s="120">
        <f>SUM(G107+G111+G116)</f>
        <v>9206.1299999999992</v>
      </c>
      <c r="H106" s="120">
        <f>SUM(H107+H111+H116)</f>
        <v>29769.22</v>
      </c>
      <c r="I106" s="120">
        <f>SUM(I107+I111+I116)</f>
        <v>0</v>
      </c>
      <c r="J106" s="120">
        <f>SUM(J107+J111+J116)</f>
        <v>0</v>
      </c>
    </row>
    <row r="107" spans="1:10" s="103" customFormat="1" x14ac:dyDescent="0.25">
      <c r="A107" s="64" t="s">
        <v>100</v>
      </c>
      <c r="B107" s="72"/>
      <c r="C107" s="73"/>
      <c r="D107" s="74" t="s">
        <v>70</v>
      </c>
      <c r="E107" s="152">
        <f t="shared" ref="E107:J107" si="43">SUM(E109)</f>
        <v>9234.43</v>
      </c>
      <c r="F107" s="152">
        <f t="shared" si="43"/>
        <v>0</v>
      </c>
      <c r="G107" s="152">
        <f t="shared" si="43"/>
        <v>8206.1299999999992</v>
      </c>
      <c r="H107" s="152">
        <f t="shared" si="43"/>
        <v>28769.22</v>
      </c>
      <c r="I107" s="152">
        <f t="shared" si="43"/>
        <v>0</v>
      </c>
      <c r="J107" s="152">
        <f t="shared" si="43"/>
        <v>0</v>
      </c>
    </row>
    <row r="108" spans="1:10" s="103" customFormat="1" ht="15" customHeight="1" x14ac:dyDescent="0.25">
      <c r="A108" s="291" t="s">
        <v>82</v>
      </c>
      <c r="B108" s="292"/>
      <c r="C108" s="293"/>
      <c r="D108" s="113" t="s">
        <v>101</v>
      </c>
      <c r="E108" s="5"/>
      <c r="F108" s="5"/>
      <c r="G108" s="5"/>
      <c r="H108" s="5"/>
      <c r="I108" s="5"/>
      <c r="J108" s="5"/>
    </row>
    <row r="109" spans="1:10" s="103" customFormat="1" ht="16.5" customHeight="1" x14ac:dyDescent="0.25">
      <c r="A109" s="294">
        <v>4</v>
      </c>
      <c r="B109" s="295"/>
      <c r="C109" s="296"/>
      <c r="D109" s="80" t="s">
        <v>19</v>
      </c>
      <c r="E109" s="122">
        <f t="shared" ref="E109:J109" si="44">SUM(E110)</f>
        <v>9234.43</v>
      </c>
      <c r="F109" s="122">
        <f t="shared" si="44"/>
        <v>0</v>
      </c>
      <c r="G109" s="122">
        <f t="shared" si="44"/>
        <v>8206.1299999999992</v>
      </c>
      <c r="H109" s="122">
        <f t="shared" si="44"/>
        <v>28769.22</v>
      </c>
      <c r="I109" s="122">
        <f t="shared" si="44"/>
        <v>0</v>
      </c>
      <c r="J109" s="122">
        <f t="shared" si="44"/>
        <v>0</v>
      </c>
    </row>
    <row r="110" spans="1:10" s="103" customFormat="1" ht="17.25" customHeight="1" x14ac:dyDescent="0.25">
      <c r="A110" s="297">
        <v>42</v>
      </c>
      <c r="B110" s="298"/>
      <c r="C110" s="299"/>
      <c r="D110" s="89" t="s">
        <v>79</v>
      </c>
      <c r="E110" s="158">
        <v>9234.43</v>
      </c>
      <c r="F110" s="158">
        <v>0</v>
      </c>
      <c r="G110" s="158">
        <v>8206.1299999999992</v>
      </c>
      <c r="H110" s="158">
        <v>28769.22</v>
      </c>
      <c r="I110" s="158">
        <v>0</v>
      </c>
      <c r="J110" s="158">
        <v>0</v>
      </c>
    </row>
    <row r="111" spans="1:10" s="103" customFormat="1" ht="17.25" customHeight="1" x14ac:dyDescent="0.25">
      <c r="A111" s="64" t="s">
        <v>64</v>
      </c>
      <c r="B111" s="72"/>
      <c r="C111" s="73"/>
      <c r="D111" s="74" t="s">
        <v>181</v>
      </c>
      <c r="E111" s="152">
        <f t="shared" ref="E111:J111" si="45">SUM(E113)</f>
        <v>6125</v>
      </c>
      <c r="F111" s="152">
        <f t="shared" si="45"/>
        <v>0</v>
      </c>
      <c r="G111" s="152">
        <f t="shared" si="45"/>
        <v>0</v>
      </c>
      <c r="H111" s="152">
        <f t="shared" si="45"/>
        <v>0</v>
      </c>
      <c r="I111" s="152">
        <f t="shared" si="45"/>
        <v>0</v>
      </c>
      <c r="J111" s="152">
        <f t="shared" si="45"/>
        <v>0</v>
      </c>
    </row>
    <row r="112" spans="1:10" s="103" customFormat="1" ht="17.25" customHeight="1" x14ac:dyDescent="0.25">
      <c r="A112" s="291" t="s">
        <v>82</v>
      </c>
      <c r="B112" s="292"/>
      <c r="C112" s="293"/>
      <c r="D112" s="113" t="s">
        <v>101</v>
      </c>
      <c r="E112" s="5"/>
      <c r="F112" s="5"/>
      <c r="G112" s="5"/>
      <c r="H112" s="5"/>
      <c r="I112" s="5"/>
      <c r="J112" s="5"/>
    </row>
    <row r="113" spans="1:10" s="103" customFormat="1" ht="17.25" customHeight="1" x14ac:dyDescent="0.25">
      <c r="A113" s="294">
        <v>4</v>
      </c>
      <c r="B113" s="295"/>
      <c r="C113" s="296"/>
      <c r="D113" s="80" t="s">
        <v>19</v>
      </c>
      <c r="E113" s="122">
        <f>SUM(E114:E115)</f>
        <v>6125</v>
      </c>
      <c r="F113" s="122">
        <f t="shared" ref="F113:J113" si="46">SUM(F114)</f>
        <v>0</v>
      </c>
      <c r="G113" s="122">
        <f t="shared" si="46"/>
        <v>0</v>
      </c>
      <c r="H113" s="122">
        <f>SUM(H115)</f>
        <v>0</v>
      </c>
      <c r="I113" s="122">
        <f t="shared" si="46"/>
        <v>0</v>
      </c>
      <c r="J113" s="122">
        <f t="shared" si="46"/>
        <v>0</v>
      </c>
    </row>
    <row r="114" spans="1:10" s="103" customFormat="1" ht="17.25" customHeight="1" x14ac:dyDescent="0.25">
      <c r="A114" s="297">
        <v>42</v>
      </c>
      <c r="B114" s="298"/>
      <c r="C114" s="299"/>
      <c r="D114" s="89" t="s">
        <v>79</v>
      </c>
      <c r="E114" s="158">
        <v>0</v>
      </c>
      <c r="F114" s="158">
        <v>0</v>
      </c>
      <c r="G114" s="158">
        <v>0</v>
      </c>
      <c r="H114" s="158">
        <v>0</v>
      </c>
      <c r="I114" s="158">
        <v>0</v>
      </c>
      <c r="J114" s="158">
        <v>0</v>
      </c>
    </row>
    <row r="115" spans="1:10" s="103" customFormat="1" ht="17.25" customHeight="1" x14ac:dyDescent="0.25">
      <c r="A115" s="230"/>
      <c r="B115" s="231">
        <v>45</v>
      </c>
      <c r="C115" s="166"/>
      <c r="D115" s="89" t="s">
        <v>130</v>
      </c>
      <c r="E115" s="158">
        <v>6125</v>
      </c>
      <c r="F115" s="158"/>
      <c r="G115" s="158"/>
      <c r="H115" s="158">
        <v>0</v>
      </c>
      <c r="I115" s="158">
        <v>0</v>
      </c>
      <c r="J115" s="158">
        <v>0</v>
      </c>
    </row>
    <row r="116" spans="1:10" s="103" customFormat="1" ht="17.25" customHeight="1" x14ac:dyDescent="0.25">
      <c r="A116" s="64" t="s">
        <v>103</v>
      </c>
      <c r="B116" s="72"/>
      <c r="C116" s="73"/>
      <c r="D116" s="74" t="s">
        <v>168</v>
      </c>
      <c r="E116" s="152">
        <f t="shared" ref="E116:J116" si="47">SUM(E118)</f>
        <v>700</v>
      </c>
      <c r="F116" s="152">
        <f t="shared" si="47"/>
        <v>0</v>
      </c>
      <c r="G116" s="152">
        <f t="shared" si="47"/>
        <v>1000</v>
      </c>
      <c r="H116" s="152">
        <f t="shared" si="47"/>
        <v>1000</v>
      </c>
      <c r="I116" s="152">
        <f t="shared" si="47"/>
        <v>0</v>
      </c>
      <c r="J116" s="152">
        <f t="shared" si="47"/>
        <v>0</v>
      </c>
    </row>
    <row r="117" spans="1:10" s="103" customFormat="1" ht="17.25" customHeight="1" x14ac:dyDescent="0.25">
      <c r="A117" s="291" t="s">
        <v>82</v>
      </c>
      <c r="B117" s="292"/>
      <c r="C117" s="293"/>
      <c r="D117" s="113" t="s">
        <v>101</v>
      </c>
      <c r="E117" s="5"/>
      <c r="F117" s="5"/>
      <c r="G117" s="5"/>
      <c r="H117" s="5"/>
      <c r="I117" s="5"/>
      <c r="J117" s="5"/>
    </row>
    <row r="118" spans="1:10" s="103" customFormat="1" ht="17.25" customHeight="1" x14ac:dyDescent="0.25">
      <c r="A118" s="294">
        <v>4</v>
      </c>
      <c r="B118" s="295"/>
      <c r="C118" s="296"/>
      <c r="D118" s="80" t="s">
        <v>19</v>
      </c>
      <c r="E118" s="122">
        <f t="shared" ref="E118:J118" si="48">SUM(E119)</f>
        <v>700</v>
      </c>
      <c r="F118" s="122">
        <f t="shared" si="48"/>
        <v>0</v>
      </c>
      <c r="G118" s="122">
        <f t="shared" si="48"/>
        <v>1000</v>
      </c>
      <c r="H118" s="122">
        <f t="shared" si="48"/>
        <v>1000</v>
      </c>
      <c r="I118" s="122">
        <f t="shared" si="48"/>
        <v>0</v>
      </c>
      <c r="J118" s="122">
        <f t="shared" si="48"/>
        <v>0</v>
      </c>
    </row>
    <row r="119" spans="1:10" s="103" customFormat="1" ht="17.25" customHeight="1" x14ac:dyDescent="0.25">
      <c r="A119" s="297">
        <v>42</v>
      </c>
      <c r="B119" s="298"/>
      <c r="C119" s="299"/>
      <c r="D119" s="89" t="s">
        <v>79</v>
      </c>
      <c r="E119" s="158">
        <v>700</v>
      </c>
      <c r="F119" s="158">
        <v>0</v>
      </c>
      <c r="G119" s="158">
        <v>1000</v>
      </c>
      <c r="H119" s="158">
        <v>1000</v>
      </c>
      <c r="I119" s="158">
        <v>0</v>
      </c>
      <c r="J119" s="158">
        <v>0</v>
      </c>
    </row>
    <row r="120" spans="1:10" s="103" customFormat="1" x14ac:dyDescent="0.25">
      <c r="A120" s="59" t="s">
        <v>71</v>
      </c>
      <c r="B120" s="60"/>
      <c r="C120" s="61"/>
      <c r="D120" s="62" t="s">
        <v>102</v>
      </c>
      <c r="E120" s="120">
        <f t="shared" ref="E120:J120" si="49">SUM(E122)</f>
        <v>44537.45</v>
      </c>
      <c r="F120" s="120">
        <f t="shared" si="49"/>
        <v>0</v>
      </c>
      <c r="G120" s="120">
        <f t="shared" si="49"/>
        <v>18321.830000000002</v>
      </c>
      <c r="H120" s="120">
        <f t="shared" si="49"/>
        <v>46822.61</v>
      </c>
      <c r="I120" s="120">
        <f t="shared" si="49"/>
        <v>0</v>
      </c>
      <c r="J120" s="120">
        <f t="shared" si="49"/>
        <v>0</v>
      </c>
    </row>
    <row r="121" spans="1:10" s="103" customFormat="1" x14ac:dyDescent="0.25">
      <c r="A121" s="115" t="s">
        <v>82</v>
      </c>
      <c r="B121" s="116"/>
      <c r="C121" s="117"/>
      <c r="D121" s="114" t="s">
        <v>80</v>
      </c>
      <c r="E121" s="5"/>
      <c r="F121" s="5"/>
      <c r="G121" s="5"/>
      <c r="H121" s="5"/>
      <c r="I121" s="5"/>
      <c r="J121" s="5"/>
    </row>
    <row r="122" spans="1:10" s="103" customFormat="1" x14ac:dyDescent="0.25">
      <c r="A122" s="81"/>
      <c r="B122" s="82">
        <v>3</v>
      </c>
      <c r="C122" s="83"/>
      <c r="D122" s="84" t="s">
        <v>17</v>
      </c>
      <c r="E122" s="122">
        <f t="shared" ref="E122:J122" si="50">SUM(E123)</f>
        <v>44537.45</v>
      </c>
      <c r="F122" s="122">
        <f t="shared" si="50"/>
        <v>0</v>
      </c>
      <c r="G122" s="122">
        <f t="shared" si="50"/>
        <v>18321.830000000002</v>
      </c>
      <c r="H122" s="122">
        <f t="shared" si="50"/>
        <v>46822.61</v>
      </c>
      <c r="I122" s="122">
        <f t="shared" si="50"/>
        <v>0</v>
      </c>
      <c r="J122" s="122">
        <f t="shared" si="50"/>
        <v>0</v>
      </c>
    </row>
    <row r="123" spans="1:10" s="103" customFormat="1" x14ac:dyDescent="0.25">
      <c r="A123" s="51"/>
      <c r="B123" s="44">
        <v>32</v>
      </c>
      <c r="C123" s="52"/>
      <c r="D123" s="90" t="s">
        <v>35</v>
      </c>
      <c r="E123" s="124">
        <v>44537.45</v>
      </c>
      <c r="F123" s="124">
        <v>0</v>
      </c>
      <c r="G123" s="124">
        <v>18321.830000000002</v>
      </c>
      <c r="H123" s="124">
        <v>46822.61</v>
      </c>
      <c r="I123" s="124">
        <v>0</v>
      </c>
      <c r="J123" s="124">
        <v>0</v>
      </c>
    </row>
    <row r="124" spans="1:10" s="103" customFormat="1" ht="15.75" customHeight="1" x14ac:dyDescent="0.25">
      <c r="A124" s="351" t="s">
        <v>62</v>
      </c>
      <c r="B124" s="301"/>
      <c r="C124" s="302"/>
      <c r="D124" s="185" t="s">
        <v>127</v>
      </c>
      <c r="E124" s="120">
        <f t="shared" ref="E124:J124" si="51">SUM(E125+E129)</f>
        <v>24375</v>
      </c>
      <c r="F124" s="120">
        <f t="shared" si="51"/>
        <v>210000</v>
      </c>
      <c r="G124" s="120">
        <f t="shared" si="51"/>
        <v>210000</v>
      </c>
      <c r="H124" s="120">
        <f>SUM(H125+H129+H136)</f>
        <v>0</v>
      </c>
      <c r="I124" s="120">
        <f t="shared" si="51"/>
        <v>0</v>
      </c>
      <c r="J124" s="120">
        <f t="shared" si="51"/>
        <v>0</v>
      </c>
    </row>
    <row r="125" spans="1:10" s="103" customFormat="1" ht="32.25" customHeight="1" x14ac:dyDescent="0.25">
      <c r="A125" s="300" t="s">
        <v>128</v>
      </c>
      <c r="B125" s="301"/>
      <c r="C125" s="302"/>
      <c r="D125" s="186" t="s">
        <v>129</v>
      </c>
      <c r="E125" s="128">
        <v>0</v>
      </c>
      <c r="F125" s="128">
        <v>0</v>
      </c>
      <c r="G125" s="128">
        <v>0</v>
      </c>
      <c r="H125" s="128">
        <v>0</v>
      </c>
      <c r="I125" s="128">
        <v>0</v>
      </c>
      <c r="J125" s="128">
        <v>0</v>
      </c>
    </row>
    <row r="126" spans="1:10" s="103" customFormat="1" ht="15.75" customHeight="1" x14ac:dyDescent="0.25">
      <c r="A126" s="303" t="s">
        <v>82</v>
      </c>
      <c r="B126" s="301"/>
      <c r="C126" s="302"/>
      <c r="D126" s="114" t="s">
        <v>80</v>
      </c>
      <c r="E126" s="119"/>
      <c r="F126" s="119"/>
      <c r="G126" s="119"/>
      <c r="H126" s="119"/>
      <c r="I126" s="119"/>
      <c r="J126" s="119"/>
    </row>
    <row r="127" spans="1:10" s="103" customFormat="1" ht="15.75" customHeight="1" x14ac:dyDescent="0.25">
      <c r="A127" s="294">
        <v>4</v>
      </c>
      <c r="B127" s="295"/>
      <c r="C127" s="296"/>
      <c r="D127" s="80" t="s">
        <v>19</v>
      </c>
      <c r="E127" s="122">
        <v>0</v>
      </c>
      <c r="F127" s="122">
        <v>0</v>
      </c>
      <c r="G127" s="122">
        <v>0</v>
      </c>
      <c r="H127" s="122">
        <v>0</v>
      </c>
      <c r="I127" s="122">
        <v>0</v>
      </c>
      <c r="J127" s="122">
        <v>0</v>
      </c>
    </row>
    <row r="128" spans="1:10" s="103" customFormat="1" ht="24.75" customHeight="1" x14ac:dyDescent="0.25">
      <c r="A128" s="297">
        <v>45</v>
      </c>
      <c r="B128" s="298"/>
      <c r="C128" s="299"/>
      <c r="D128" s="187" t="s">
        <v>130</v>
      </c>
      <c r="E128" s="164">
        <v>0</v>
      </c>
      <c r="F128" s="164">
        <v>0</v>
      </c>
      <c r="G128" s="164">
        <v>0</v>
      </c>
      <c r="H128" s="164">
        <v>0</v>
      </c>
      <c r="I128" s="164">
        <v>0</v>
      </c>
      <c r="J128" s="164">
        <v>0</v>
      </c>
    </row>
    <row r="129" spans="1:10" s="103" customFormat="1" ht="15.75" customHeight="1" x14ac:dyDescent="0.25">
      <c r="A129" s="300" t="s">
        <v>162</v>
      </c>
      <c r="B129" s="301"/>
      <c r="C129" s="302"/>
      <c r="D129" s="186" t="s">
        <v>163</v>
      </c>
      <c r="E129" s="128">
        <f t="shared" ref="E129:J129" si="52">SUM(E131+E134)</f>
        <v>24375</v>
      </c>
      <c r="F129" s="128">
        <f t="shared" si="52"/>
        <v>210000</v>
      </c>
      <c r="G129" s="128">
        <f t="shared" si="52"/>
        <v>210000</v>
      </c>
      <c r="H129" s="128">
        <f t="shared" si="52"/>
        <v>0</v>
      </c>
      <c r="I129" s="128">
        <f t="shared" si="52"/>
        <v>0</v>
      </c>
      <c r="J129" s="128">
        <f t="shared" si="52"/>
        <v>0</v>
      </c>
    </row>
    <row r="130" spans="1:10" s="103" customFormat="1" ht="15.75" customHeight="1" x14ac:dyDescent="0.25">
      <c r="A130" s="303" t="s">
        <v>82</v>
      </c>
      <c r="B130" s="301"/>
      <c r="C130" s="302"/>
      <c r="D130" s="114" t="s">
        <v>80</v>
      </c>
      <c r="E130" s="119"/>
      <c r="F130" s="119"/>
      <c r="G130" s="119"/>
      <c r="H130" s="119"/>
      <c r="I130" s="119"/>
      <c r="J130" s="119"/>
    </row>
    <row r="131" spans="1:10" s="103" customFormat="1" ht="15.75" customHeight="1" x14ac:dyDescent="0.25">
      <c r="A131" s="294">
        <v>4</v>
      </c>
      <c r="B131" s="295"/>
      <c r="C131" s="296"/>
      <c r="D131" s="80" t="s">
        <v>19</v>
      </c>
      <c r="E131" s="122">
        <f>SUM(E132)</f>
        <v>24375</v>
      </c>
      <c r="F131" s="122">
        <f>SUM(F132)</f>
        <v>110000</v>
      </c>
      <c r="G131" s="122">
        <v>110000</v>
      </c>
      <c r="H131" s="122">
        <f>SUM(H132)</f>
        <v>0</v>
      </c>
      <c r="I131" s="122">
        <f>SUM(I132)</f>
        <v>0</v>
      </c>
      <c r="J131" s="122">
        <f>SUM(J132)</f>
        <v>0</v>
      </c>
    </row>
    <row r="132" spans="1:10" s="103" customFormat="1" ht="15.75" customHeight="1" x14ac:dyDescent="0.25">
      <c r="A132" s="297">
        <v>42</v>
      </c>
      <c r="B132" s="298"/>
      <c r="C132" s="299"/>
      <c r="D132" s="187" t="s">
        <v>130</v>
      </c>
      <c r="E132" s="164">
        <v>24375</v>
      </c>
      <c r="F132" s="164">
        <v>110000</v>
      </c>
      <c r="G132" s="164">
        <v>110000</v>
      </c>
      <c r="H132" s="164">
        <v>0</v>
      </c>
      <c r="I132" s="164">
        <v>0</v>
      </c>
      <c r="J132" s="164">
        <v>0</v>
      </c>
    </row>
    <row r="133" spans="1:10" s="103" customFormat="1" ht="15.75" customHeight="1" x14ac:dyDescent="0.25">
      <c r="A133" s="303" t="s">
        <v>164</v>
      </c>
      <c r="B133" s="301"/>
      <c r="C133" s="302"/>
      <c r="D133" s="114" t="s">
        <v>165</v>
      </c>
      <c r="E133" s="119"/>
      <c r="F133" s="119"/>
      <c r="G133" s="119"/>
      <c r="H133" s="119"/>
      <c r="I133" s="119"/>
      <c r="J133" s="119"/>
    </row>
    <row r="134" spans="1:10" s="103" customFormat="1" ht="15.75" customHeight="1" x14ac:dyDescent="0.25">
      <c r="A134" s="294">
        <v>4</v>
      </c>
      <c r="B134" s="295"/>
      <c r="C134" s="296"/>
      <c r="D134" s="80" t="s">
        <v>19</v>
      </c>
      <c r="E134" s="122">
        <f t="shared" ref="E134:J134" si="53">SUM(E135)</f>
        <v>0</v>
      </c>
      <c r="F134" s="122">
        <f t="shared" si="53"/>
        <v>100000</v>
      </c>
      <c r="G134" s="122">
        <f t="shared" si="53"/>
        <v>100000</v>
      </c>
      <c r="H134" s="122">
        <f t="shared" si="53"/>
        <v>0</v>
      </c>
      <c r="I134" s="122">
        <f t="shared" si="53"/>
        <v>0</v>
      </c>
      <c r="J134" s="122">
        <f t="shared" si="53"/>
        <v>0</v>
      </c>
    </row>
    <row r="135" spans="1:10" s="103" customFormat="1" ht="15.75" customHeight="1" x14ac:dyDescent="0.25">
      <c r="A135" s="297">
        <v>42</v>
      </c>
      <c r="B135" s="298"/>
      <c r="C135" s="299"/>
      <c r="D135" s="187" t="s">
        <v>130</v>
      </c>
      <c r="E135" s="164">
        <v>0</v>
      </c>
      <c r="F135" s="164">
        <v>100000</v>
      </c>
      <c r="G135" s="164">
        <v>100000</v>
      </c>
      <c r="H135" s="164">
        <v>0</v>
      </c>
      <c r="I135" s="164">
        <v>0</v>
      </c>
      <c r="J135" s="164">
        <v>0</v>
      </c>
    </row>
    <row r="136" spans="1:10" s="103" customFormat="1" ht="15.75" customHeight="1" x14ac:dyDescent="0.25">
      <c r="A136" s="300" t="s">
        <v>197</v>
      </c>
      <c r="B136" s="301"/>
      <c r="C136" s="302"/>
      <c r="D136" s="186" t="s">
        <v>196</v>
      </c>
      <c r="E136" s="128">
        <v>0</v>
      </c>
      <c r="F136" s="128">
        <v>0</v>
      </c>
      <c r="G136" s="128">
        <v>0</v>
      </c>
      <c r="H136" s="128">
        <f>SUM(H138)</f>
        <v>0</v>
      </c>
      <c r="I136" s="128">
        <v>0</v>
      </c>
      <c r="J136" s="128">
        <v>0</v>
      </c>
    </row>
    <row r="137" spans="1:10" s="103" customFormat="1" ht="15.75" customHeight="1" x14ac:dyDescent="0.25">
      <c r="A137" s="303" t="s">
        <v>82</v>
      </c>
      <c r="B137" s="301"/>
      <c r="C137" s="302"/>
      <c r="D137" s="114" t="s">
        <v>80</v>
      </c>
      <c r="E137" s="119"/>
      <c r="F137" s="119"/>
      <c r="G137" s="119"/>
      <c r="H137" s="119"/>
      <c r="I137" s="119"/>
      <c r="J137" s="119"/>
    </row>
    <row r="138" spans="1:10" s="103" customFormat="1" ht="15.75" customHeight="1" x14ac:dyDescent="0.25">
      <c r="A138" s="294">
        <v>4</v>
      </c>
      <c r="B138" s="295"/>
      <c r="C138" s="296"/>
      <c r="D138" s="80" t="s">
        <v>19</v>
      </c>
      <c r="E138" s="122">
        <v>0</v>
      </c>
      <c r="F138" s="122">
        <v>0</v>
      </c>
      <c r="G138" s="122">
        <v>0</v>
      </c>
      <c r="H138" s="122">
        <f>SUM(H139)</f>
        <v>0</v>
      </c>
      <c r="I138" s="122">
        <v>0</v>
      </c>
      <c r="J138" s="122">
        <v>0</v>
      </c>
    </row>
    <row r="139" spans="1:10" s="103" customFormat="1" ht="15.75" customHeight="1" x14ac:dyDescent="0.25">
      <c r="A139" s="297">
        <v>45</v>
      </c>
      <c r="B139" s="298"/>
      <c r="C139" s="299"/>
      <c r="D139" s="187" t="s">
        <v>130</v>
      </c>
      <c r="E139" s="164">
        <v>0</v>
      </c>
      <c r="F139" s="164">
        <v>0</v>
      </c>
      <c r="G139" s="164">
        <v>0</v>
      </c>
      <c r="H139" s="164">
        <v>0</v>
      </c>
      <c r="I139" s="164">
        <v>0</v>
      </c>
      <c r="J139" s="164">
        <v>0</v>
      </c>
    </row>
    <row r="140" spans="1:10" s="103" customFormat="1" ht="29.25" customHeight="1" x14ac:dyDescent="0.25">
      <c r="A140" s="59" t="s">
        <v>62</v>
      </c>
      <c r="B140" s="75"/>
      <c r="C140" s="61"/>
      <c r="D140" s="62" t="s">
        <v>72</v>
      </c>
      <c r="E140" s="120">
        <f>SUM(E141+E157+E163+E167+E175+E183+E187+E193)</f>
        <v>1511740.43</v>
      </c>
      <c r="F140" s="120">
        <f>SUM(F141+F147+F157+F167+F175+F183+F187+F193)</f>
        <v>1577170.5</v>
      </c>
      <c r="G140" s="120">
        <f>SUM(G141+G157+G163+G167+G175+G183+G187+G193)</f>
        <v>1722920.77</v>
      </c>
      <c r="H140" s="120">
        <f>SUM(H141+H157+H163+H167+H175+H183+H187+H193)</f>
        <v>1752743.9300000002</v>
      </c>
      <c r="I140" s="120">
        <f>SUM(I141+I157+I163+I167+I175+I183+I187+I193)</f>
        <v>0</v>
      </c>
      <c r="J140" s="120">
        <f>SUM(J141+J157+J163+J167+J175+J183+J187+J193)</f>
        <v>0</v>
      </c>
    </row>
    <row r="141" spans="1:10" s="103" customFormat="1" x14ac:dyDescent="0.25">
      <c r="A141" s="64" t="s">
        <v>54</v>
      </c>
      <c r="B141" s="65"/>
      <c r="C141" s="66"/>
      <c r="D141" s="67" t="s">
        <v>15</v>
      </c>
      <c r="E141" s="128">
        <f t="shared" ref="E141:J141" si="54">SUM(E142+E150+E155)</f>
        <v>44447.909999999996</v>
      </c>
      <c r="F141" s="128">
        <f t="shared" si="54"/>
        <v>36900</v>
      </c>
      <c r="G141" s="128">
        <f t="shared" si="54"/>
        <v>37803.5</v>
      </c>
      <c r="H141" s="128">
        <f t="shared" si="54"/>
        <v>43518.2</v>
      </c>
      <c r="I141" s="128">
        <f t="shared" si="54"/>
        <v>0</v>
      </c>
      <c r="J141" s="128">
        <f t="shared" si="54"/>
        <v>0</v>
      </c>
    </row>
    <row r="142" spans="1:10" s="103" customFormat="1" x14ac:dyDescent="0.25">
      <c r="A142" s="309" t="s">
        <v>85</v>
      </c>
      <c r="B142" s="310"/>
      <c r="C142" s="311"/>
      <c r="D142" s="110" t="s">
        <v>84</v>
      </c>
      <c r="E142" s="125">
        <f t="shared" ref="E142:J142" si="55">SUM(E143+E147)</f>
        <v>7258.41</v>
      </c>
      <c r="F142" s="125">
        <f t="shared" si="55"/>
        <v>10000</v>
      </c>
      <c r="G142" s="125">
        <f t="shared" si="55"/>
        <v>10403.5</v>
      </c>
      <c r="H142" s="125">
        <f t="shared" si="55"/>
        <v>8546.4699999999993</v>
      </c>
      <c r="I142" s="125">
        <f t="shared" si="55"/>
        <v>0</v>
      </c>
      <c r="J142" s="125">
        <f t="shared" si="55"/>
        <v>0</v>
      </c>
    </row>
    <row r="143" spans="1:10" s="103" customFormat="1" x14ac:dyDescent="0.25">
      <c r="A143" s="76"/>
      <c r="B143" s="79">
        <v>3</v>
      </c>
      <c r="C143" s="77"/>
      <c r="D143" s="41" t="s">
        <v>17</v>
      </c>
      <c r="E143" s="122">
        <f t="shared" ref="E143:J143" si="56">SUM(E144+E145+E146)</f>
        <v>6974.23</v>
      </c>
      <c r="F143" s="122">
        <f t="shared" si="56"/>
        <v>10000</v>
      </c>
      <c r="G143" s="122">
        <f t="shared" si="56"/>
        <v>10378.66</v>
      </c>
      <c r="H143" s="122">
        <f t="shared" si="56"/>
        <v>8514.99</v>
      </c>
      <c r="I143" s="122">
        <f t="shared" si="56"/>
        <v>0</v>
      </c>
      <c r="J143" s="122">
        <f t="shared" si="56"/>
        <v>0</v>
      </c>
    </row>
    <row r="144" spans="1:10" s="103" customFormat="1" x14ac:dyDescent="0.25">
      <c r="A144" s="43"/>
      <c r="B144" s="88">
        <v>32</v>
      </c>
      <c r="C144" s="45"/>
      <c r="D144" s="53" t="s">
        <v>35</v>
      </c>
      <c r="E144" s="124">
        <v>6952.65</v>
      </c>
      <c r="F144" s="124">
        <v>9800</v>
      </c>
      <c r="G144" s="124">
        <v>10141.16</v>
      </c>
      <c r="H144" s="124">
        <v>8270.9699999999993</v>
      </c>
      <c r="I144" s="124">
        <v>0</v>
      </c>
      <c r="J144" s="124">
        <v>0</v>
      </c>
    </row>
    <row r="145" spans="1:10" s="103" customFormat="1" x14ac:dyDescent="0.25">
      <c r="A145" s="43"/>
      <c r="B145" s="44">
        <v>34</v>
      </c>
      <c r="C145" s="52"/>
      <c r="D145" s="46" t="s">
        <v>73</v>
      </c>
      <c r="E145" s="159">
        <v>5.71</v>
      </c>
      <c r="F145" s="159">
        <v>200</v>
      </c>
      <c r="G145" s="159">
        <v>200</v>
      </c>
      <c r="H145" s="159">
        <v>206.52</v>
      </c>
      <c r="I145" s="159">
        <v>0</v>
      </c>
      <c r="J145" s="159">
        <v>0</v>
      </c>
    </row>
    <row r="146" spans="1:10" s="103" customFormat="1" x14ac:dyDescent="0.25">
      <c r="A146" s="43"/>
      <c r="B146" s="44">
        <v>36</v>
      </c>
      <c r="C146" s="52"/>
      <c r="D146" s="90" t="s">
        <v>176</v>
      </c>
      <c r="E146" s="159">
        <v>15.87</v>
      </c>
      <c r="F146" s="159">
        <v>0</v>
      </c>
      <c r="G146" s="159">
        <v>37.5</v>
      </c>
      <c r="H146" s="159">
        <v>37.5</v>
      </c>
      <c r="I146" s="159">
        <v>0</v>
      </c>
      <c r="J146" s="159">
        <v>0</v>
      </c>
    </row>
    <row r="147" spans="1:10" s="103" customFormat="1" x14ac:dyDescent="0.25">
      <c r="A147" s="129"/>
      <c r="B147" s="130"/>
      <c r="C147" s="131">
        <v>4</v>
      </c>
      <c r="D147" s="132" t="s">
        <v>19</v>
      </c>
      <c r="E147" s="122">
        <f>SUM(E148)</f>
        <v>284.18</v>
      </c>
      <c r="F147" s="122">
        <v>0</v>
      </c>
      <c r="G147" s="122">
        <f>SUM(G148)</f>
        <v>24.84</v>
      </c>
      <c r="H147" s="122">
        <f>SUM(H148)</f>
        <v>31.48</v>
      </c>
      <c r="I147" s="122">
        <f>SUM(I148)</f>
        <v>0</v>
      </c>
      <c r="J147" s="122">
        <f>SUM(J148)</f>
        <v>0</v>
      </c>
    </row>
    <row r="148" spans="1:10" s="103" customFormat="1" x14ac:dyDescent="0.25">
      <c r="A148" s="133"/>
      <c r="B148" s="134"/>
      <c r="C148" s="135">
        <v>42</v>
      </c>
      <c r="D148" s="136" t="s">
        <v>46</v>
      </c>
      <c r="E148" s="137">
        <v>284.18</v>
      </c>
      <c r="F148" s="137">
        <v>0</v>
      </c>
      <c r="G148" s="137">
        <v>24.84</v>
      </c>
      <c r="H148" s="137">
        <v>31.48</v>
      </c>
      <c r="I148" s="137">
        <v>0</v>
      </c>
      <c r="J148" s="137">
        <v>0</v>
      </c>
    </row>
    <row r="149" spans="1:10" s="103" customFormat="1" ht="15" customHeight="1" x14ac:dyDescent="0.25">
      <c r="A149" s="309" t="s">
        <v>88</v>
      </c>
      <c r="B149" s="310"/>
      <c r="C149" s="311"/>
      <c r="D149" s="168" t="s">
        <v>89</v>
      </c>
      <c r="E149" s="5"/>
      <c r="F149" s="5"/>
      <c r="G149" s="5"/>
      <c r="H149" s="5"/>
      <c r="I149" s="5"/>
      <c r="J149" s="5"/>
    </row>
    <row r="150" spans="1:10" s="103" customFormat="1" x14ac:dyDescent="0.25">
      <c r="A150" s="76"/>
      <c r="B150" s="79">
        <v>3</v>
      </c>
      <c r="C150" s="77"/>
      <c r="D150" s="41" t="s">
        <v>17</v>
      </c>
      <c r="E150" s="126">
        <f t="shared" ref="E150:J150" si="57">SUM(E151+E152+E153)</f>
        <v>25301.26</v>
      </c>
      <c r="F150" s="126">
        <f t="shared" si="57"/>
        <v>19900</v>
      </c>
      <c r="G150" s="126">
        <f t="shared" si="57"/>
        <v>19900</v>
      </c>
      <c r="H150" s="126">
        <f t="shared" si="57"/>
        <v>23257.14</v>
      </c>
      <c r="I150" s="126">
        <f t="shared" si="57"/>
        <v>0</v>
      </c>
      <c r="J150" s="126">
        <f t="shared" si="57"/>
        <v>0</v>
      </c>
    </row>
    <row r="151" spans="1:10" s="103" customFormat="1" x14ac:dyDescent="0.25">
      <c r="A151" s="43"/>
      <c r="B151" s="88">
        <v>32</v>
      </c>
      <c r="C151" s="166"/>
      <c r="D151" s="145" t="s">
        <v>35</v>
      </c>
      <c r="E151" s="167">
        <v>25301.26</v>
      </c>
      <c r="F151" s="167">
        <v>19900</v>
      </c>
      <c r="G151" s="167">
        <v>19900</v>
      </c>
      <c r="H151" s="167">
        <v>23157.14</v>
      </c>
      <c r="I151" s="167">
        <v>0</v>
      </c>
      <c r="J151" s="167">
        <v>0</v>
      </c>
    </row>
    <row r="152" spans="1:10" s="103" customFormat="1" x14ac:dyDescent="0.25">
      <c r="A152" s="139"/>
      <c r="B152" s="140">
        <v>36</v>
      </c>
      <c r="C152" s="141"/>
      <c r="D152" s="90" t="s">
        <v>176</v>
      </c>
      <c r="E152" s="150">
        <v>0</v>
      </c>
      <c r="F152" s="150">
        <v>0</v>
      </c>
      <c r="G152" s="150">
        <v>0</v>
      </c>
      <c r="H152" s="150">
        <v>100</v>
      </c>
      <c r="I152" s="150">
        <v>0</v>
      </c>
      <c r="J152" s="150">
        <v>0</v>
      </c>
    </row>
    <row r="153" spans="1:10" s="103" customFormat="1" x14ac:dyDescent="0.25">
      <c r="A153" s="139"/>
      <c r="B153" s="140">
        <v>38</v>
      </c>
      <c r="C153" s="141"/>
      <c r="D153" s="95" t="s">
        <v>107</v>
      </c>
      <c r="E153" s="150">
        <v>0</v>
      </c>
      <c r="F153" s="150">
        <v>0</v>
      </c>
      <c r="G153" s="150">
        <v>0</v>
      </c>
      <c r="H153" s="150">
        <v>0</v>
      </c>
      <c r="I153" s="150">
        <v>0</v>
      </c>
      <c r="J153" s="150">
        <v>0</v>
      </c>
    </row>
    <row r="154" spans="1:10" s="103" customFormat="1" ht="14.45" customHeight="1" x14ac:dyDescent="0.25">
      <c r="A154" s="309" t="s">
        <v>87</v>
      </c>
      <c r="B154" s="310"/>
      <c r="C154" s="311"/>
      <c r="D154" s="110" t="s">
        <v>86</v>
      </c>
      <c r="E154" s="5"/>
      <c r="F154" s="5"/>
      <c r="G154" s="5"/>
      <c r="H154" s="5"/>
      <c r="I154" s="5"/>
      <c r="J154" s="5"/>
    </row>
    <row r="155" spans="1:10" s="103" customFormat="1" x14ac:dyDescent="0.25">
      <c r="A155" s="76"/>
      <c r="B155" s="79">
        <v>3</v>
      </c>
      <c r="C155" s="77"/>
      <c r="D155" s="41" t="s">
        <v>17</v>
      </c>
      <c r="E155" s="122">
        <f t="shared" ref="E155:J155" si="58">SUM(E156)</f>
        <v>11888.24</v>
      </c>
      <c r="F155" s="122">
        <f t="shared" si="58"/>
        <v>7000</v>
      </c>
      <c r="G155" s="122">
        <f t="shared" si="58"/>
        <v>7500</v>
      </c>
      <c r="H155" s="122">
        <f t="shared" si="58"/>
        <v>11714.59</v>
      </c>
      <c r="I155" s="122">
        <f t="shared" si="58"/>
        <v>0</v>
      </c>
      <c r="J155" s="122">
        <f t="shared" si="58"/>
        <v>0</v>
      </c>
    </row>
    <row r="156" spans="1:10" s="103" customFormat="1" x14ac:dyDescent="0.25">
      <c r="A156" s="142"/>
      <c r="B156" s="143">
        <v>32</v>
      </c>
      <c r="C156" s="144"/>
      <c r="D156" s="145" t="s">
        <v>35</v>
      </c>
      <c r="E156" s="138">
        <v>11888.24</v>
      </c>
      <c r="F156" s="138">
        <v>7000</v>
      </c>
      <c r="G156" s="138">
        <v>7500</v>
      </c>
      <c r="H156" s="138">
        <v>11714.59</v>
      </c>
      <c r="I156" s="138">
        <v>0</v>
      </c>
      <c r="J156" s="138">
        <v>0</v>
      </c>
    </row>
    <row r="157" spans="1:10" s="103" customFormat="1" ht="26.25" x14ac:dyDescent="0.25">
      <c r="A157" s="64" t="s">
        <v>57</v>
      </c>
      <c r="B157" s="65"/>
      <c r="C157" s="66"/>
      <c r="D157" s="67" t="s">
        <v>105</v>
      </c>
      <c r="E157" s="128">
        <f t="shared" ref="E157:J157" si="59">SUM(E159)</f>
        <v>1314591.5900000001</v>
      </c>
      <c r="F157" s="128">
        <f t="shared" si="59"/>
        <v>1370650.5</v>
      </c>
      <c r="G157" s="128">
        <f t="shared" si="59"/>
        <v>1496441.5</v>
      </c>
      <c r="H157" s="128">
        <f t="shared" si="59"/>
        <v>1538964.77</v>
      </c>
      <c r="I157" s="128">
        <f t="shared" si="59"/>
        <v>0</v>
      </c>
      <c r="J157" s="128">
        <f t="shared" si="59"/>
        <v>0</v>
      </c>
    </row>
    <row r="158" spans="1:10" s="103" customFormat="1" x14ac:dyDescent="0.25">
      <c r="A158" s="306" t="s">
        <v>87</v>
      </c>
      <c r="B158" s="307"/>
      <c r="C158" s="308"/>
      <c r="D158" s="112" t="s">
        <v>86</v>
      </c>
      <c r="E158" s="5"/>
      <c r="F158" s="5"/>
      <c r="G158" s="5"/>
      <c r="H158" s="5"/>
      <c r="I158" s="5"/>
      <c r="J158" s="5"/>
    </row>
    <row r="159" spans="1:10" s="103" customFormat="1" x14ac:dyDescent="0.25">
      <c r="A159" s="76"/>
      <c r="B159" s="82">
        <v>3</v>
      </c>
      <c r="C159" s="83"/>
      <c r="D159" s="84" t="s">
        <v>17</v>
      </c>
      <c r="E159" s="122">
        <f>SUM(E160+E161+E162)</f>
        <v>1314591.5900000001</v>
      </c>
      <c r="F159" s="122">
        <f>SUM(F160+F161)</f>
        <v>1370650.5</v>
      </c>
      <c r="G159" s="122">
        <f>SUM(G160+G161)</f>
        <v>1496441.5</v>
      </c>
      <c r="H159" s="122">
        <f>SUM(H160+H161)</f>
        <v>1538964.77</v>
      </c>
      <c r="I159" s="122">
        <f>SUM(I160+I161)</f>
        <v>0</v>
      </c>
      <c r="J159" s="122">
        <f>SUM(J160+J161)</f>
        <v>0</v>
      </c>
    </row>
    <row r="160" spans="1:10" s="103" customFormat="1" x14ac:dyDescent="0.25">
      <c r="A160" s="43"/>
      <c r="B160" s="44">
        <v>31</v>
      </c>
      <c r="C160" s="52"/>
      <c r="D160" s="90" t="s">
        <v>18</v>
      </c>
      <c r="E160" s="124">
        <v>1243943.06</v>
      </c>
      <c r="F160" s="124">
        <v>1297117.5</v>
      </c>
      <c r="G160" s="124">
        <v>1418397.5</v>
      </c>
      <c r="H160" s="124">
        <v>1469848.12</v>
      </c>
      <c r="I160" s="124">
        <v>0</v>
      </c>
      <c r="J160" s="124">
        <v>0</v>
      </c>
    </row>
    <row r="161" spans="1:10" s="103" customFormat="1" x14ac:dyDescent="0.25">
      <c r="A161" s="43"/>
      <c r="B161" s="44">
        <v>32</v>
      </c>
      <c r="C161" s="52"/>
      <c r="D161" s="90" t="s">
        <v>35</v>
      </c>
      <c r="E161" s="124">
        <v>66006.600000000006</v>
      </c>
      <c r="F161" s="124">
        <v>73533</v>
      </c>
      <c r="G161" s="124">
        <v>78044</v>
      </c>
      <c r="H161" s="124">
        <v>69116.649999999994</v>
      </c>
      <c r="I161" s="124">
        <v>0</v>
      </c>
      <c r="J161" s="124">
        <v>0</v>
      </c>
    </row>
    <row r="162" spans="1:10" s="103" customFormat="1" x14ac:dyDescent="0.25">
      <c r="A162" s="93"/>
      <c r="B162" s="94">
        <v>34</v>
      </c>
      <c r="C162" s="99"/>
      <c r="D162" s="100" t="s">
        <v>56</v>
      </c>
      <c r="E162" s="118">
        <v>4641.93</v>
      </c>
      <c r="F162" s="118">
        <v>0</v>
      </c>
      <c r="G162" s="118">
        <v>0</v>
      </c>
      <c r="H162" s="118">
        <v>0</v>
      </c>
      <c r="I162" s="118">
        <v>0</v>
      </c>
      <c r="J162" s="118">
        <v>0</v>
      </c>
    </row>
    <row r="163" spans="1:10" s="103" customFormat="1" x14ac:dyDescent="0.25">
      <c r="A163" s="64" t="s">
        <v>174</v>
      </c>
      <c r="B163" s="65"/>
      <c r="C163" s="66"/>
      <c r="D163" s="67" t="s">
        <v>175</v>
      </c>
      <c r="E163" s="128">
        <f t="shared" ref="E163:J163" si="60">SUM(E165)</f>
        <v>0</v>
      </c>
      <c r="F163" s="128">
        <f t="shared" si="60"/>
        <v>0</v>
      </c>
      <c r="G163" s="128">
        <f t="shared" si="60"/>
        <v>11000</v>
      </c>
      <c r="H163" s="128">
        <f t="shared" si="60"/>
        <v>9117.1200000000008</v>
      </c>
      <c r="I163" s="128">
        <f t="shared" si="60"/>
        <v>0</v>
      </c>
      <c r="J163" s="128">
        <f t="shared" si="60"/>
        <v>0</v>
      </c>
    </row>
    <row r="164" spans="1:10" s="103" customFormat="1" x14ac:dyDescent="0.25">
      <c r="A164" s="306" t="s">
        <v>87</v>
      </c>
      <c r="B164" s="307"/>
      <c r="C164" s="308"/>
      <c r="D164" s="112" t="s">
        <v>86</v>
      </c>
      <c r="E164" s="5"/>
      <c r="F164" s="5"/>
      <c r="G164" s="5"/>
      <c r="H164" s="5"/>
      <c r="I164" s="5"/>
      <c r="J164" s="5"/>
    </row>
    <row r="165" spans="1:10" s="103" customFormat="1" x14ac:dyDescent="0.25">
      <c r="A165" s="76"/>
      <c r="B165" s="82">
        <v>3</v>
      </c>
      <c r="C165" s="83"/>
      <c r="D165" s="84" t="s">
        <v>17</v>
      </c>
      <c r="E165" s="122">
        <f t="shared" ref="E165:F165" si="61">SUM(E166)</f>
        <v>0</v>
      </c>
      <c r="F165" s="122">
        <f t="shared" si="61"/>
        <v>0</v>
      </c>
      <c r="G165" s="122">
        <f>SUM(G166)</f>
        <v>11000</v>
      </c>
      <c r="H165" s="122">
        <f>SUM(H166)</f>
        <v>9117.1200000000008</v>
      </c>
      <c r="I165" s="122">
        <f>SUM(I166)</f>
        <v>0</v>
      </c>
      <c r="J165" s="122">
        <f>SUM(J166)</f>
        <v>0</v>
      </c>
    </row>
    <row r="166" spans="1:10" s="103" customFormat="1" x14ac:dyDescent="0.25">
      <c r="A166" s="43"/>
      <c r="B166" s="44">
        <v>32</v>
      </c>
      <c r="C166" s="52"/>
      <c r="D166" s="90" t="s">
        <v>35</v>
      </c>
      <c r="E166" s="124">
        <v>0</v>
      </c>
      <c r="F166" s="124">
        <v>0</v>
      </c>
      <c r="G166" s="124">
        <v>11000</v>
      </c>
      <c r="H166" s="124">
        <v>9117.1200000000008</v>
      </c>
      <c r="I166" s="124">
        <v>0</v>
      </c>
      <c r="J166" s="124">
        <v>0</v>
      </c>
    </row>
    <row r="167" spans="1:10" s="103" customFormat="1" x14ac:dyDescent="0.25">
      <c r="A167" s="64" t="s">
        <v>96</v>
      </c>
      <c r="B167" s="65"/>
      <c r="C167" s="66"/>
      <c r="D167" s="67" t="s">
        <v>106</v>
      </c>
      <c r="E167" s="128">
        <f t="shared" ref="E167:J167" si="62">SUM(E169+E173)</f>
        <v>76232.399999999994</v>
      </c>
      <c r="F167" s="128">
        <f t="shared" si="62"/>
        <v>82500</v>
      </c>
      <c r="G167" s="128">
        <f t="shared" si="62"/>
        <v>82500</v>
      </c>
      <c r="H167" s="128">
        <f t="shared" si="62"/>
        <v>72623.320000000007</v>
      </c>
      <c r="I167" s="128">
        <f t="shared" si="62"/>
        <v>0</v>
      </c>
      <c r="J167" s="128">
        <f t="shared" si="62"/>
        <v>0</v>
      </c>
    </row>
    <row r="168" spans="1:10" s="103" customFormat="1" x14ac:dyDescent="0.25">
      <c r="A168" s="115" t="s">
        <v>88</v>
      </c>
      <c r="B168" s="116"/>
      <c r="C168" s="117"/>
      <c r="D168" s="114" t="s">
        <v>89</v>
      </c>
      <c r="E168" s="5"/>
      <c r="F168" s="5"/>
      <c r="G168" s="5"/>
      <c r="H168" s="5"/>
      <c r="I168" s="5"/>
      <c r="J168" s="5"/>
    </row>
    <row r="169" spans="1:10" s="103" customFormat="1" x14ac:dyDescent="0.25">
      <c r="A169" s="81"/>
      <c r="B169" s="82">
        <v>3</v>
      </c>
      <c r="C169" s="83"/>
      <c r="D169" s="41" t="s">
        <v>17</v>
      </c>
      <c r="E169" s="122">
        <f t="shared" ref="E169:J169" si="63">SUM(E170+E171)</f>
        <v>756.51</v>
      </c>
      <c r="F169" s="122">
        <f t="shared" si="63"/>
        <v>0</v>
      </c>
      <c r="G169" s="122">
        <f t="shared" si="63"/>
        <v>0</v>
      </c>
      <c r="H169" s="122">
        <f t="shared" si="63"/>
        <v>0</v>
      </c>
      <c r="I169" s="122">
        <f t="shared" si="63"/>
        <v>0</v>
      </c>
      <c r="J169" s="122">
        <f t="shared" si="63"/>
        <v>0</v>
      </c>
    </row>
    <row r="170" spans="1:10" s="103" customFormat="1" ht="18" customHeight="1" x14ac:dyDescent="0.25">
      <c r="A170" s="51"/>
      <c r="B170" s="44">
        <v>32</v>
      </c>
      <c r="C170" s="52"/>
      <c r="D170" s="53" t="s">
        <v>35</v>
      </c>
      <c r="E170" s="124">
        <v>756.51</v>
      </c>
      <c r="F170" s="124">
        <v>0</v>
      </c>
      <c r="G170" s="124">
        <v>0</v>
      </c>
      <c r="H170" s="124">
        <v>0</v>
      </c>
      <c r="I170" s="124">
        <v>0</v>
      </c>
      <c r="J170" s="124">
        <v>0</v>
      </c>
    </row>
    <row r="171" spans="1:10" s="103" customFormat="1" ht="18" customHeight="1" x14ac:dyDescent="0.25">
      <c r="A171" s="43"/>
      <c r="B171" s="165">
        <v>34</v>
      </c>
      <c r="C171" s="45"/>
      <c r="D171" s="46" t="s">
        <v>73</v>
      </c>
      <c r="E171" s="127">
        <v>0</v>
      </c>
      <c r="F171" s="127">
        <v>0</v>
      </c>
      <c r="G171" s="127">
        <v>0</v>
      </c>
      <c r="H171" s="127">
        <v>0</v>
      </c>
      <c r="I171" s="127">
        <v>0</v>
      </c>
      <c r="J171" s="127">
        <v>0</v>
      </c>
    </row>
    <row r="172" spans="1:10" s="103" customFormat="1" ht="18" customHeight="1" x14ac:dyDescent="0.25">
      <c r="A172" s="306" t="s">
        <v>90</v>
      </c>
      <c r="B172" s="307"/>
      <c r="C172" s="308"/>
      <c r="D172" s="146" t="s">
        <v>86</v>
      </c>
      <c r="E172" s="125"/>
      <c r="F172" s="125"/>
      <c r="G172" s="125"/>
      <c r="H172" s="125"/>
      <c r="I172" s="125"/>
      <c r="J172" s="125"/>
    </row>
    <row r="173" spans="1:10" s="103" customFormat="1" ht="18" customHeight="1" x14ac:dyDescent="0.25">
      <c r="A173" s="81"/>
      <c r="B173" s="82">
        <v>3</v>
      </c>
      <c r="C173" s="83"/>
      <c r="D173" s="41" t="s">
        <v>17</v>
      </c>
      <c r="E173" s="122">
        <f t="shared" ref="E173:J173" si="64">SUM(E174)</f>
        <v>75475.89</v>
      </c>
      <c r="F173" s="122">
        <f t="shared" si="64"/>
        <v>82500</v>
      </c>
      <c r="G173" s="122">
        <f t="shared" si="64"/>
        <v>82500</v>
      </c>
      <c r="H173" s="122">
        <f t="shared" si="64"/>
        <v>72623.320000000007</v>
      </c>
      <c r="I173" s="122">
        <f t="shared" si="64"/>
        <v>0</v>
      </c>
      <c r="J173" s="122">
        <f t="shared" si="64"/>
        <v>0</v>
      </c>
    </row>
    <row r="174" spans="1:10" s="103" customFormat="1" ht="18" customHeight="1" x14ac:dyDescent="0.25">
      <c r="A174" s="51"/>
      <c r="B174" s="44">
        <v>32</v>
      </c>
      <c r="C174" s="52"/>
      <c r="D174" s="53" t="s">
        <v>35</v>
      </c>
      <c r="E174" s="124">
        <v>75475.89</v>
      </c>
      <c r="F174" s="124">
        <v>82500</v>
      </c>
      <c r="G174" s="124">
        <v>82500</v>
      </c>
      <c r="H174" s="124">
        <v>72623.320000000007</v>
      </c>
      <c r="I174" s="124">
        <v>0</v>
      </c>
      <c r="J174" s="124">
        <v>0</v>
      </c>
    </row>
    <row r="175" spans="1:10" s="103" customFormat="1" ht="18" customHeight="1" x14ac:dyDescent="0.25">
      <c r="A175" s="195" t="s">
        <v>133</v>
      </c>
      <c r="B175" s="196"/>
      <c r="C175" s="197"/>
      <c r="D175" s="198" t="s">
        <v>135</v>
      </c>
      <c r="E175" s="149">
        <f t="shared" ref="E175:J175" si="65">SUM(E177+E181)</f>
        <v>30970.59</v>
      </c>
      <c r="F175" s="149">
        <f t="shared" si="65"/>
        <v>37890</v>
      </c>
      <c r="G175" s="149">
        <f t="shared" si="65"/>
        <v>42740</v>
      </c>
      <c r="H175" s="149">
        <f t="shared" si="65"/>
        <v>39560.69</v>
      </c>
      <c r="I175" s="149">
        <f t="shared" si="65"/>
        <v>0</v>
      </c>
      <c r="J175" s="149">
        <f t="shared" si="65"/>
        <v>0</v>
      </c>
    </row>
    <row r="176" spans="1:10" s="103" customFormat="1" ht="18" customHeight="1" x14ac:dyDescent="0.25">
      <c r="A176" s="115" t="s">
        <v>90</v>
      </c>
      <c r="B176" s="193"/>
      <c r="C176" s="117"/>
      <c r="D176" s="194" t="s">
        <v>86</v>
      </c>
      <c r="E176" s="125"/>
      <c r="F176" s="125"/>
      <c r="G176" s="125"/>
      <c r="H176" s="125"/>
      <c r="I176" s="125"/>
      <c r="J176" s="125"/>
    </row>
    <row r="177" spans="1:11" s="103" customFormat="1" ht="18" customHeight="1" x14ac:dyDescent="0.25">
      <c r="A177" s="76"/>
      <c r="B177" s="82">
        <v>3</v>
      </c>
      <c r="C177" s="77"/>
      <c r="D177" s="84" t="s">
        <v>17</v>
      </c>
      <c r="E177" s="126">
        <f t="shared" ref="E177:J177" si="66">SUM(E178+E179)</f>
        <v>29720.59</v>
      </c>
      <c r="F177" s="126">
        <f t="shared" si="66"/>
        <v>31140</v>
      </c>
      <c r="G177" s="126">
        <f t="shared" si="66"/>
        <v>35990</v>
      </c>
      <c r="H177" s="126">
        <f t="shared" si="66"/>
        <v>34306.65</v>
      </c>
      <c r="I177" s="126">
        <f t="shared" si="66"/>
        <v>0</v>
      </c>
      <c r="J177" s="126">
        <f t="shared" si="66"/>
        <v>0</v>
      </c>
    </row>
    <row r="178" spans="1:11" s="103" customFormat="1" ht="18" customHeight="1" x14ac:dyDescent="0.25">
      <c r="A178" s="160"/>
      <c r="B178" s="161">
        <v>31</v>
      </c>
      <c r="C178" s="199"/>
      <c r="D178" s="200" t="s">
        <v>18</v>
      </c>
      <c r="E178" s="201">
        <v>23457.21</v>
      </c>
      <c r="F178" s="201">
        <v>22372</v>
      </c>
      <c r="G178" s="201">
        <v>33590</v>
      </c>
      <c r="H178" s="201">
        <v>32208.799999999999</v>
      </c>
      <c r="I178" s="201">
        <v>0</v>
      </c>
      <c r="J178" s="201">
        <v>0</v>
      </c>
    </row>
    <row r="179" spans="1:11" s="103" customFormat="1" ht="18" customHeight="1" x14ac:dyDescent="0.25">
      <c r="A179" s="160"/>
      <c r="B179" s="161">
        <v>32</v>
      </c>
      <c r="C179" s="199"/>
      <c r="D179" s="200" t="s">
        <v>35</v>
      </c>
      <c r="E179" s="201">
        <v>6263.38</v>
      </c>
      <c r="F179" s="201">
        <v>8768</v>
      </c>
      <c r="G179" s="201">
        <v>2400</v>
      </c>
      <c r="H179" s="201">
        <v>2097.85</v>
      </c>
      <c r="I179" s="201">
        <v>0</v>
      </c>
      <c r="J179" s="201">
        <v>0</v>
      </c>
    </row>
    <row r="180" spans="1:11" s="103" customFormat="1" ht="18" customHeight="1" x14ac:dyDescent="0.25">
      <c r="A180" s="306" t="s">
        <v>134</v>
      </c>
      <c r="B180" s="307"/>
      <c r="C180" s="308"/>
      <c r="D180" s="114" t="s">
        <v>89</v>
      </c>
      <c r="E180" s="119"/>
      <c r="F180" s="119"/>
      <c r="G180" s="119"/>
      <c r="H180" s="119"/>
      <c r="I180" s="119"/>
      <c r="J180" s="119"/>
    </row>
    <row r="181" spans="1:11" s="103" customFormat="1" ht="18" customHeight="1" x14ac:dyDescent="0.25">
      <c r="A181" s="76"/>
      <c r="B181" s="82">
        <v>3</v>
      </c>
      <c r="C181" s="77"/>
      <c r="D181" s="84" t="s">
        <v>17</v>
      </c>
      <c r="E181" s="122">
        <f t="shared" ref="E181:J181" si="67">SUM(E182)</f>
        <v>1250</v>
      </c>
      <c r="F181" s="122">
        <f t="shared" si="67"/>
        <v>6750</v>
      </c>
      <c r="G181" s="122">
        <f t="shared" si="67"/>
        <v>6750</v>
      </c>
      <c r="H181" s="122">
        <f t="shared" si="67"/>
        <v>5254.04</v>
      </c>
      <c r="I181" s="122">
        <f t="shared" si="67"/>
        <v>0</v>
      </c>
      <c r="J181" s="122">
        <f t="shared" si="67"/>
        <v>0</v>
      </c>
    </row>
    <row r="182" spans="1:11" s="103" customFormat="1" x14ac:dyDescent="0.25">
      <c r="A182" s="160"/>
      <c r="B182" s="161">
        <v>32</v>
      </c>
      <c r="C182" s="199"/>
      <c r="D182" s="200" t="s">
        <v>35</v>
      </c>
      <c r="E182" s="201">
        <v>1250</v>
      </c>
      <c r="F182" s="201">
        <v>6750</v>
      </c>
      <c r="G182" s="201">
        <v>6750</v>
      </c>
      <c r="H182" s="201">
        <v>5254.04</v>
      </c>
      <c r="I182" s="201">
        <v>0</v>
      </c>
      <c r="J182" s="201">
        <v>0</v>
      </c>
    </row>
    <row r="183" spans="1:11" s="103" customFormat="1" x14ac:dyDescent="0.25">
      <c r="A183" s="64" t="s">
        <v>74</v>
      </c>
      <c r="B183" s="97"/>
      <c r="C183" s="66"/>
      <c r="D183" s="98" t="s">
        <v>70</v>
      </c>
      <c r="E183" s="128">
        <f t="shared" ref="E183:J183" si="68">SUM(E185)</f>
        <v>0</v>
      </c>
      <c r="F183" s="128">
        <f t="shared" si="68"/>
        <v>0</v>
      </c>
      <c r="G183" s="128">
        <f t="shared" si="68"/>
        <v>3215.25</v>
      </c>
      <c r="H183" s="128">
        <f t="shared" si="68"/>
        <v>3876.04</v>
      </c>
      <c r="I183" s="128">
        <f t="shared" si="68"/>
        <v>0</v>
      </c>
      <c r="J183" s="128">
        <f t="shared" si="68"/>
        <v>0</v>
      </c>
    </row>
    <row r="184" spans="1:11" s="103" customFormat="1" x14ac:dyDescent="0.25">
      <c r="A184" s="306" t="s">
        <v>87</v>
      </c>
      <c r="B184" s="307"/>
      <c r="C184" s="308"/>
      <c r="D184" s="147" t="s">
        <v>89</v>
      </c>
      <c r="E184" s="5"/>
      <c r="F184" s="5"/>
      <c r="G184" s="5"/>
      <c r="H184" s="5"/>
      <c r="I184" s="5"/>
      <c r="J184" s="5"/>
    </row>
    <row r="185" spans="1:11" s="103" customFormat="1" x14ac:dyDescent="0.25">
      <c r="A185" s="76"/>
      <c r="B185" s="85">
        <v>4</v>
      </c>
      <c r="C185" s="83"/>
      <c r="D185" s="86" t="s">
        <v>75</v>
      </c>
      <c r="E185" s="122">
        <f t="shared" ref="E185:J185" si="69">SUM(E186)</f>
        <v>0</v>
      </c>
      <c r="F185" s="122">
        <f t="shared" si="69"/>
        <v>0</v>
      </c>
      <c r="G185" s="122">
        <f t="shared" si="69"/>
        <v>3215.25</v>
      </c>
      <c r="H185" s="122">
        <f t="shared" si="69"/>
        <v>3876.04</v>
      </c>
      <c r="I185" s="122">
        <f t="shared" si="69"/>
        <v>0</v>
      </c>
      <c r="J185" s="122">
        <f t="shared" si="69"/>
        <v>0</v>
      </c>
    </row>
    <row r="186" spans="1:11" s="103" customFormat="1" x14ac:dyDescent="0.25">
      <c r="A186" s="43"/>
      <c r="B186" s="91">
        <v>42</v>
      </c>
      <c r="C186" s="52"/>
      <c r="D186" s="92" t="s">
        <v>76</v>
      </c>
      <c r="E186" s="124">
        <v>0</v>
      </c>
      <c r="F186" s="124">
        <v>0</v>
      </c>
      <c r="G186" s="124">
        <v>3215.25</v>
      </c>
      <c r="H186" s="124">
        <v>3876.04</v>
      </c>
      <c r="I186" s="124">
        <v>0</v>
      </c>
      <c r="J186" s="124">
        <v>0</v>
      </c>
    </row>
    <row r="187" spans="1:11" s="103" customFormat="1" ht="39" customHeight="1" x14ac:dyDescent="0.25">
      <c r="A187" s="64" t="s">
        <v>103</v>
      </c>
      <c r="B187" s="97"/>
      <c r="C187" s="66"/>
      <c r="D187" s="98" t="s">
        <v>77</v>
      </c>
      <c r="E187" s="128">
        <f t="shared" ref="E187:J187" si="70">SUM(E189+E191)</f>
        <v>44765.89</v>
      </c>
      <c r="F187" s="128">
        <f t="shared" si="70"/>
        <v>48500</v>
      </c>
      <c r="G187" s="128">
        <f t="shared" si="70"/>
        <v>48500</v>
      </c>
      <c r="H187" s="128">
        <f t="shared" si="70"/>
        <v>44363.27</v>
      </c>
      <c r="I187" s="128">
        <f t="shared" si="70"/>
        <v>0</v>
      </c>
      <c r="J187" s="128">
        <f t="shared" si="70"/>
        <v>0</v>
      </c>
    </row>
    <row r="188" spans="1:11" s="103" customFormat="1" x14ac:dyDescent="0.25">
      <c r="A188" s="306" t="s">
        <v>91</v>
      </c>
      <c r="B188" s="307"/>
      <c r="C188" s="308"/>
      <c r="D188" s="147" t="s">
        <v>86</v>
      </c>
      <c r="E188" s="5"/>
      <c r="F188" s="5"/>
      <c r="G188" s="5"/>
      <c r="H188" s="5"/>
      <c r="I188" s="5"/>
      <c r="J188" s="5"/>
    </row>
    <row r="189" spans="1:11" s="103" customFormat="1" x14ac:dyDescent="0.25">
      <c r="A189" s="76"/>
      <c r="B189" s="85">
        <v>3</v>
      </c>
      <c r="C189" s="83"/>
      <c r="D189" s="78" t="s">
        <v>17</v>
      </c>
      <c r="E189" s="122">
        <f t="shared" ref="E189:F189" si="71">SUM(E190)</f>
        <v>37315.65</v>
      </c>
      <c r="F189" s="122">
        <f t="shared" si="71"/>
        <v>39000</v>
      </c>
      <c r="G189" s="122">
        <f>SUM(G190)</f>
        <v>39000</v>
      </c>
      <c r="H189" s="122">
        <f>SUM(H190)</f>
        <v>42248.74</v>
      </c>
      <c r="I189" s="122">
        <f>SUM(I190)</f>
        <v>0</v>
      </c>
      <c r="J189" s="122">
        <f>SUM(J190)</f>
        <v>0</v>
      </c>
    </row>
    <row r="190" spans="1:11" s="103" customFormat="1" ht="25.5" x14ac:dyDescent="0.25">
      <c r="A190" s="43"/>
      <c r="B190" s="91">
        <v>37</v>
      </c>
      <c r="C190" s="52"/>
      <c r="D190" s="92" t="s">
        <v>78</v>
      </c>
      <c r="E190" s="124">
        <v>37315.65</v>
      </c>
      <c r="F190" s="124">
        <v>39000</v>
      </c>
      <c r="G190" s="124">
        <v>39000</v>
      </c>
      <c r="H190" s="124">
        <v>42248.74</v>
      </c>
      <c r="I190" s="124">
        <v>0</v>
      </c>
      <c r="J190" s="124">
        <v>0</v>
      </c>
      <c r="K190" s="173"/>
    </row>
    <row r="191" spans="1:11" s="103" customFormat="1" x14ac:dyDescent="0.25">
      <c r="A191" s="76"/>
      <c r="B191" s="85">
        <v>4</v>
      </c>
      <c r="C191" s="83"/>
      <c r="D191" s="87" t="s">
        <v>19</v>
      </c>
      <c r="E191" s="122">
        <f t="shared" ref="E191:F191" si="72">SUM(E192)</f>
        <v>7450.24</v>
      </c>
      <c r="F191" s="122">
        <f t="shared" si="72"/>
        <v>9500</v>
      </c>
      <c r="G191" s="122">
        <f>SUM(G192)</f>
        <v>9500</v>
      </c>
      <c r="H191" s="122">
        <f>SUM(H192)</f>
        <v>2114.5300000000002</v>
      </c>
      <c r="I191" s="122">
        <f>SUM(I192)</f>
        <v>0</v>
      </c>
      <c r="J191" s="122">
        <f>SUM(J192)</f>
        <v>0</v>
      </c>
    </row>
    <row r="192" spans="1:11" s="103" customFormat="1" x14ac:dyDescent="0.25">
      <c r="A192" s="43"/>
      <c r="B192" s="91">
        <v>42</v>
      </c>
      <c r="C192" s="52"/>
      <c r="D192" s="96" t="s">
        <v>46</v>
      </c>
      <c r="E192" s="124">
        <v>7450.24</v>
      </c>
      <c r="F192" s="124">
        <v>9500</v>
      </c>
      <c r="G192" s="124">
        <v>9500</v>
      </c>
      <c r="H192" s="124">
        <v>2114.5300000000002</v>
      </c>
      <c r="I192" s="124">
        <v>0</v>
      </c>
      <c r="J192" s="124">
        <v>0</v>
      </c>
    </row>
    <row r="193" spans="1:10" s="103" customFormat="1" ht="27.75" customHeight="1" x14ac:dyDescent="0.25">
      <c r="A193" s="64" t="s">
        <v>169</v>
      </c>
      <c r="B193" s="97"/>
      <c r="C193" s="66"/>
      <c r="D193" s="98" t="s">
        <v>170</v>
      </c>
      <c r="E193" s="128">
        <f t="shared" ref="E193:J193" si="73">SUM(E195+E197)</f>
        <v>732.05</v>
      </c>
      <c r="F193" s="128">
        <f t="shared" si="73"/>
        <v>730</v>
      </c>
      <c r="G193" s="128">
        <f t="shared" si="73"/>
        <v>720.52</v>
      </c>
      <c r="H193" s="128">
        <f t="shared" si="73"/>
        <v>720.52</v>
      </c>
      <c r="I193" s="128">
        <f t="shared" si="73"/>
        <v>0</v>
      </c>
      <c r="J193" s="128">
        <f t="shared" si="73"/>
        <v>0</v>
      </c>
    </row>
    <row r="194" spans="1:10" s="103" customFormat="1" x14ac:dyDescent="0.25">
      <c r="A194" s="306" t="s">
        <v>91</v>
      </c>
      <c r="B194" s="307"/>
      <c r="C194" s="308"/>
      <c r="D194" s="147" t="s">
        <v>86</v>
      </c>
      <c r="E194" s="5"/>
      <c r="F194" s="5"/>
      <c r="G194" s="5"/>
      <c r="H194" s="5"/>
      <c r="I194" s="5"/>
      <c r="J194" s="5"/>
    </row>
    <row r="195" spans="1:10" s="103" customFormat="1" x14ac:dyDescent="0.25">
      <c r="A195" s="76"/>
      <c r="B195" s="85">
        <v>3</v>
      </c>
      <c r="C195" s="83"/>
      <c r="D195" s="78" t="s">
        <v>17</v>
      </c>
      <c r="E195" s="122">
        <f t="shared" ref="E195:J195" si="74">SUM(E196)</f>
        <v>732.05</v>
      </c>
      <c r="F195" s="122">
        <f t="shared" si="74"/>
        <v>730</v>
      </c>
      <c r="G195" s="122">
        <f t="shared" si="74"/>
        <v>720.52</v>
      </c>
      <c r="H195" s="122">
        <f t="shared" si="74"/>
        <v>720.52</v>
      </c>
      <c r="I195" s="122">
        <f t="shared" si="74"/>
        <v>0</v>
      </c>
      <c r="J195" s="122">
        <f t="shared" si="74"/>
        <v>0</v>
      </c>
    </row>
    <row r="196" spans="1:10" s="103" customFormat="1" x14ac:dyDescent="0.25">
      <c r="A196" s="43"/>
      <c r="B196" s="91">
        <v>38</v>
      </c>
      <c r="C196" s="52"/>
      <c r="D196" s="92" t="s">
        <v>171</v>
      </c>
      <c r="E196" s="124">
        <v>732.05</v>
      </c>
      <c r="F196" s="124">
        <v>730</v>
      </c>
      <c r="G196" s="124">
        <v>720.52</v>
      </c>
      <c r="H196" s="124">
        <v>720.52</v>
      </c>
      <c r="I196" s="124">
        <v>0</v>
      </c>
      <c r="J196" s="124">
        <v>0</v>
      </c>
    </row>
    <row r="197" spans="1:10" s="103" customFormat="1" x14ac:dyDescent="0.25">
      <c r="A197" s="170"/>
      <c r="B197" s="171"/>
      <c r="C197" s="170"/>
      <c r="D197" s="172"/>
      <c r="E197" s="172"/>
      <c r="F197" s="174"/>
      <c r="G197" s="174"/>
      <c r="H197" s="174"/>
      <c r="I197" s="174"/>
      <c r="J197" s="174"/>
    </row>
    <row r="198" spans="1:10" s="103" customFormat="1" x14ac:dyDescent="0.25">
      <c r="A198" s="170"/>
      <c r="B198" s="171"/>
      <c r="C198" s="236"/>
      <c r="D198" s="236" t="s">
        <v>210</v>
      </c>
      <c r="E198" s="170"/>
      <c r="F198" s="304" t="s">
        <v>172</v>
      </c>
      <c r="G198" s="305"/>
      <c r="H198" s="305"/>
      <c r="I198" s="305"/>
      <c r="J198" s="224"/>
    </row>
    <row r="199" spans="1:10" s="103" customFormat="1" x14ac:dyDescent="0.25">
      <c r="A199"/>
      <c r="B199" s="171"/>
      <c r="C199" s="236"/>
      <c r="D199" s="172"/>
      <c r="E199" s="172"/>
      <c r="F199" s="174"/>
      <c r="G199" s="174"/>
      <c r="H199" s="174"/>
      <c r="I199" s="174"/>
      <c r="J199" s="174"/>
    </row>
    <row r="200" spans="1:10" s="103" customFormat="1" x14ac:dyDescent="0.25">
      <c r="A200" s="170"/>
      <c r="B200" s="340" t="s">
        <v>211</v>
      </c>
      <c r="C200" s="341"/>
      <c r="D200" s="341"/>
      <c r="E200" s="228"/>
      <c r="F200" s="174"/>
      <c r="G200" s="174"/>
      <c r="H200" s="174"/>
      <c r="I200" s="174"/>
      <c r="J200" s="174"/>
    </row>
    <row r="201" spans="1:10" s="103" customFormat="1" x14ac:dyDescent="0.25">
      <c r="A201" s="170"/>
      <c r="B201" s="340" t="s">
        <v>212</v>
      </c>
      <c r="C201" s="288"/>
      <c r="D201" s="288"/>
      <c r="E201" s="229"/>
      <c r="F201" s="174"/>
      <c r="G201" s="174"/>
      <c r="H201" s="174"/>
      <c r="I201" s="174"/>
      <c r="J201" s="174"/>
    </row>
    <row r="202" spans="1:10" s="103" customFormat="1" x14ac:dyDescent="0.25">
      <c r="A202" s="170"/>
      <c r="B202" s="171"/>
      <c r="C202" s="170"/>
      <c r="D202" s="172"/>
      <c r="E202" s="172"/>
      <c r="F202" s="174"/>
      <c r="G202" s="174"/>
      <c r="H202" s="174"/>
      <c r="I202" s="174"/>
      <c r="J202" s="174"/>
    </row>
    <row r="203" spans="1:10" s="103" customFormat="1" x14ac:dyDescent="0.25">
      <c r="A203" s="170"/>
      <c r="B203" s="171"/>
      <c r="C203" s="170"/>
      <c r="D203" s="172"/>
      <c r="E203" s="172"/>
      <c r="F203" s="174"/>
      <c r="G203" s="174"/>
      <c r="H203" s="174"/>
      <c r="I203" s="174"/>
      <c r="J203" s="174"/>
    </row>
    <row r="204" spans="1:10" s="103" customFormat="1" x14ac:dyDescent="0.25">
      <c r="A204" s="170"/>
      <c r="B204" s="171"/>
      <c r="C204" s="170"/>
      <c r="D204" s="172"/>
      <c r="E204" s="172"/>
      <c r="F204" s="174"/>
      <c r="G204" s="174"/>
      <c r="H204" s="174"/>
      <c r="I204" s="174"/>
      <c r="J204" s="174"/>
    </row>
    <row r="205" spans="1:10" s="103" customFormat="1" x14ac:dyDescent="0.25">
      <c r="A205" s="170"/>
      <c r="B205" s="171"/>
      <c r="C205" s="170"/>
      <c r="D205" s="172"/>
      <c r="E205" s="172"/>
      <c r="F205" s="174"/>
      <c r="G205" s="174"/>
      <c r="H205" s="174"/>
      <c r="I205" s="174"/>
      <c r="J205" s="174"/>
    </row>
    <row r="206" spans="1:10" s="103" customFormat="1" x14ac:dyDescent="0.25">
      <c r="A206" s="170"/>
      <c r="B206" s="171"/>
      <c r="C206" s="170"/>
      <c r="D206" s="172"/>
      <c r="E206" s="172"/>
      <c r="F206" s="174"/>
      <c r="G206" s="174"/>
      <c r="H206" s="174"/>
      <c r="I206" s="174"/>
      <c r="J206" s="174"/>
    </row>
    <row r="207" spans="1:10" s="103" customFormat="1" x14ac:dyDescent="0.25">
      <c r="A207" s="170"/>
      <c r="B207" s="171"/>
      <c r="C207" s="170"/>
      <c r="D207" s="172"/>
      <c r="E207" s="172"/>
      <c r="F207" s="174"/>
      <c r="G207" s="174"/>
      <c r="H207" s="174"/>
      <c r="I207" s="174"/>
      <c r="J207" s="174"/>
    </row>
    <row r="208" spans="1:10" s="103" customFormat="1" x14ac:dyDescent="0.25">
      <c r="A208" s="170"/>
      <c r="B208" s="171"/>
      <c r="C208" s="170"/>
      <c r="D208" s="172"/>
      <c r="E208" s="172"/>
      <c r="F208" s="174"/>
      <c r="G208" s="174"/>
      <c r="H208" s="174"/>
      <c r="I208" s="174"/>
      <c r="J208" s="174"/>
    </row>
    <row r="209" spans="1:82" s="103" customFormat="1" x14ac:dyDescent="0.25">
      <c r="A209" s="170"/>
      <c r="B209" s="171"/>
      <c r="C209" s="170"/>
      <c r="D209" s="172"/>
      <c r="E209" s="172"/>
      <c r="F209" s="174"/>
      <c r="G209" s="174"/>
      <c r="H209" s="174"/>
      <c r="I209" s="174"/>
      <c r="J209" s="174"/>
    </row>
    <row r="210" spans="1:82" s="103" customFormat="1" x14ac:dyDescent="0.25">
      <c r="A210" s="170"/>
      <c r="B210" s="171"/>
      <c r="C210" s="170"/>
      <c r="D210" s="172"/>
      <c r="E210" s="172"/>
      <c r="F210" s="174"/>
      <c r="G210" s="174"/>
      <c r="H210" s="174"/>
      <c r="I210" s="174"/>
      <c r="J210" s="174"/>
    </row>
    <row r="211" spans="1:82" s="103" customFormat="1" x14ac:dyDescent="0.25">
      <c r="A211" s="170"/>
      <c r="B211" s="171"/>
      <c r="C211" s="170"/>
      <c r="D211" s="172"/>
      <c r="E211" s="172"/>
      <c r="F211" s="174"/>
      <c r="G211" s="174"/>
      <c r="H211" s="174"/>
      <c r="I211" s="174"/>
      <c r="J211" s="174"/>
    </row>
    <row r="212" spans="1:82" s="103" customFormat="1" x14ac:dyDescent="0.25">
      <c r="A212" s="170"/>
      <c r="B212" s="171"/>
      <c r="C212" s="170"/>
      <c r="D212" s="172"/>
      <c r="E212" s="172"/>
      <c r="F212" s="174"/>
      <c r="G212" s="174"/>
      <c r="H212" s="174"/>
      <c r="I212" s="174"/>
      <c r="J212" s="174"/>
    </row>
    <row r="213" spans="1:82" s="103" customFormat="1" x14ac:dyDescent="0.25">
      <c r="A213" s="170"/>
      <c r="B213" s="171"/>
      <c r="C213" s="170"/>
      <c r="D213" s="172"/>
      <c r="E213" s="172"/>
      <c r="F213" s="174"/>
      <c r="G213" s="174"/>
      <c r="H213" s="174"/>
      <c r="I213" s="174"/>
      <c r="J213" s="174"/>
      <c r="M213"/>
      <c r="N213"/>
      <c r="O213"/>
      <c r="P213"/>
      <c r="Q213"/>
    </row>
    <row r="214" spans="1:82" x14ac:dyDescent="0.25">
      <c r="A214" s="170"/>
      <c r="B214" s="171"/>
      <c r="C214" s="170"/>
      <c r="D214" s="172"/>
      <c r="E214" s="172"/>
      <c r="F214" s="174"/>
      <c r="G214" s="174"/>
      <c r="H214" s="174"/>
      <c r="I214" s="174"/>
      <c r="J214" s="174"/>
      <c r="R214" s="103"/>
      <c r="S214" s="103"/>
      <c r="T214" s="103"/>
      <c r="U214" s="103"/>
      <c r="V214" s="103"/>
      <c r="W214" s="103"/>
      <c r="X214" s="103"/>
      <c r="Y214" s="103"/>
      <c r="Z214" s="103"/>
      <c r="AA214" s="103"/>
      <c r="AB214" s="103"/>
      <c r="AC214" s="103"/>
      <c r="AD214" s="103"/>
      <c r="AE214" s="103"/>
      <c r="AF214" s="103"/>
      <c r="AG214" s="103"/>
      <c r="AH214" s="103"/>
      <c r="AI214" s="103"/>
      <c r="AJ214" s="103"/>
      <c r="AK214" s="103"/>
      <c r="AL214" s="103"/>
      <c r="AM214" s="103"/>
      <c r="AN214" s="103"/>
      <c r="AO214" s="103"/>
      <c r="AP214" s="103"/>
      <c r="AQ214" s="103"/>
      <c r="AR214" s="103"/>
      <c r="AS214" s="103"/>
      <c r="AT214" s="103"/>
      <c r="AU214" s="103"/>
      <c r="AV214" s="103"/>
      <c r="AW214" s="103"/>
      <c r="AX214" s="103"/>
      <c r="AY214" s="103"/>
      <c r="AZ214" s="103"/>
      <c r="BA214" s="103"/>
      <c r="BB214" s="103"/>
      <c r="BC214" s="103"/>
      <c r="BD214" s="103"/>
      <c r="BE214" s="103"/>
      <c r="BF214" s="103"/>
      <c r="BG214" s="103"/>
      <c r="BH214" s="103"/>
      <c r="BI214" s="103"/>
      <c r="BJ214" s="103"/>
      <c r="BK214" s="103"/>
      <c r="BL214" s="103"/>
      <c r="BM214" s="103"/>
      <c r="BN214" s="103"/>
      <c r="BO214" s="103"/>
      <c r="BP214" s="103"/>
      <c r="BQ214" s="103"/>
      <c r="BR214" s="103"/>
      <c r="BS214" s="103"/>
      <c r="BT214" s="103"/>
      <c r="BU214" s="103"/>
      <c r="BV214" s="103"/>
      <c r="BW214" s="103"/>
      <c r="BX214" s="103"/>
      <c r="BY214" s="103"/>
      <c r="BZ214" s="103"/>
      <c r="CA214" s="103"/>
      <c r="CB214" s="103"/>
      <c r="CC214" s="103"/>
      <c r="CD214" s="103"/>
    </row>
    <row r="215" spans="1:82" x14ac:dyDescent="0.25">
      <c r="A215" s="170"/>
      <c r="B215" s="171"/>
      <c r="C215" s="170"/>
      <c r="D215" s="172"/>
      <c r="E215" s="172"/>
      <c r="F215" s="174"/>
      <c r="G215" s="174"/>
      <c r="H215" s="174"/>
      <c r="I215" s="174"/>
      <c r="J215" s="174"/>
      <c r="R215" s="103"/>
      <c r="S215" s="103"/>
      <c r="T215" s="103"/>
      <c r="U215" s="103"/>
      <c r="V215" s="103"/>
      <c r="W215" s="103"/>
      <c r="X215" s="103"/>
      <c r="Y215" s="103"/>
      <c r="Z215" s="103"/>
      <c r="AA215" s="103"/>
      <c r="AB215" s="103"/>
      <c r="AC215" s="103"/>
      <c r="AD215" s="103"/>
      <c r="AE215" s="103"/>
      <c r="AF215" s="103"/>
      <c r="AG215" s="103"/>
      <c r="AH215" s="103"/>
      <c r="AI215" s="103"/>
      <c r="AJ215" s="103"/>
      <c r="AK215" s="103"/>
      <c r="AL215" s="103"/>
      <c r="AM215" s="103"/>
      <c r="AN215" s="103"/>
      <c r="AO215" s="103"/>
      <c r="AP215" s="103"/>
      <c r="AQ215" s="103"/>
      <c r="AR215" s="103"/>
      <c r="AS215" s="103"/>
      <c r="AT215" s="103"/>
      <c r="AU215" s="103"/>
      <c r="AV215" s="103"/>
      <c r="AW215" s="103"/>
      <c r="AX215" s="103"/>
      <c r="AY215" s="103"/>
      <c r="AZ215" s="103"/>
      <c r="BA215" s="103"/>
      <c r="BB215" s="103"/>
      <c r="BC215" s="103"/>
      <c r="BD215" s="103"/>
      <c r="BE215" s="103"/>
      <c r="BF215" s="103"/>
      <c r="BG215" s="103"/>
      <c r="BH215" s="103"/>
      <c r="BI215" s="103"/>
      <c r="BJ215" s="103"/>
      <c r="BK215" s="103"/>
      <c r="BL215" s="103"/>
      <c r="BM215" s="103"/>
      <c r="BN215" s="103"/>
      <c r="BO215" s="103"/>
      <c r="BP215" s="103"/>
      <c r="BQ215" s="103"/>
      <c r="BR215" s="103"/>
      <c r="BS215" s="103"/>
      <c r="BT215" s="103"/>
      <c r="BU215" s="103"/>
      <c r="BV215" s="103"/>
      <c r="BW215" s="103"/>
      <c r="BX215" s="103"/>
      <c r="BY215" s="103"/>
      <c r="BZ215" s="103"/>
      <c r="CA215" s="103"/>
      <c r="CB215" s="103"/>
      <c r="CC215" s="103"/>
      <c r="CD215" s="103"/>
    </row>
    <row r="216" spans="1:82" x14ac:dyDescent="0.25">
      <c r="A216" s="170"/>
      <c r="B216" s="171"/>
      <c r="C216" s="170"/>
      <c r="D216" s="172"/>
      <c r="E216" s="172"/>
      <c r="F216" s="174"/>
      <c r="G216" s="174"/>
      <c r="H216" s="174"/>
      <c r="I216" s="174"/>
      <c r="J216" s="174"/>
      <c r="R216" s="103"/>
      <c r="S216" s="103"/>
      <c r="T216" s="103"/>
      <c r="U216" s="103"/>
      <c r="V216" s="103"/>
      <c r="W216" s="103"/>
      <c r="X216" s="103"/>
      <c r="Y216" s="103"/>
      <c r="Z216" s="103"/>
      <c r="AA216" s="103"/>
      <c r="AB216" s="103"/>
      <c r="AC216" s="103"/>
      <c r="AD216" s="103"/>
      <c r="AE216" s="103"/>
      <c r="AF216" s="103"/>
      <c r="AG216" s="103"/>
      <c r="AH216" s="103"/>
      <c r="AI216" s="103"/>
      <c r="AJ216" s="103"/>
      <c r="AK216" s="103"/>
      <c r="AL216" s="103"/>
      <c r="AM216" s="103"/>
      <c r="AN216" s="103"/>
      <c r="AO216" s="103"/>
      <c r="AP216" s="103"/>
      <c r="AQ216" s="103"/>
      <c r="AR216" s="103"/>
      <c r="AS216" s="103"/>
      <c r="AT216" s="103"/>
      <c r="AU216" s="103"/>
      <c r="AV216" s="103"/>
      <c r="AW216" s="103"/>
      <c r="AX216" s="103"/>
      <c r="AY216" s="103"/>
      <c r="AZ216" s="103"/>
      <c r="BA216" s="103"/>
      <c r="BB216" s="103"/>
      <c r="BC216" s="103"/>
      <c r="BD216" s="103"/>
      <c r="BE216" s="103"/>
      <c r="BF216" s="103"/>
      <c r="BG216" s="103"/>
      <c r="BH216" s="103"/>
      <c r="BI216" s="103"/>
      <c r="BJ216" s="103"/>
      <c r="BK216" s="103"/>
      <c r="BL216" s="103"/>
      <c r="BM216" s="103"/>
      <c r="BN216" s="103"/>
      <c r="BO216" s="103"/>
      <c r="BP216" s="103"/>
      <c r="BQ216" s="103"/>
      <c r="BR216" s="103"/>
      <c r="BS216" s="103"/>
      <c r="BT216" s="103"/>
      <c r="BU216" s="103"/>
      <c r="BV216" s="103"/>
      <c r="BW216" s="103"/>
      <c r="BX216" s="103"/>
      <c r="BY216" s="103"/>
      <c r="BZ216" s="103"/>
      <c r="CA216" s="103"/>
      <c r="CB216" s="103"/>
      <c r="CC216" s="103"/>
      <c r="CD216" s="103"/>
    </row>
    <row r="217" spans="1:82" x14ac:dyDescent="0.25">
      <c r="A217" s="170"/>
      <c r="B217" s="171"/>
      <c r="C217" s="170"/>
      <c r="D217" s="172"/>
      <c r="E217" s="172"/>
      <c r="F217" s="174"/>
      <c r="G217" s="174"/>
      <c r="H217" s="174"/>
      <c r="I217" s="174"/>
      <c r="J217" s="174"/>
      <c r="R217" s="103"/>
      <c r="S217" s="103"/>
      <c r="T217" s="103"/>
      <c r="U217" s="103"/>
      <c r="V217" s="103"/>
      <c r="W217" s="103"/>
      <c r="X217" s="103"/>
      <c r="Y217" s="103"/>
      <c r="Z217" s="103"/>
      <c r="AA217" s="103"/>
      <c r="AB217" s="103"/>
      <c r="AC217" s="103"/>
      <c r="AD217" s="103"/>
      <c r="AE217" s="103"/>
      <c r="AF217" s="103"/>
      <c r="AG217" s="103"/>
      <c r="AH217" s="103"/>
      <c r="AI217" s="103"/>
      <c r="AJ217" s="103"/>
      <c r="AK217" s="103"/>
      <c r="AL217" s="103"/>
      <c r="AM217" s="103"/>
      <c r="AN217" s="103"/>
      <c r="AO217" s="103"/>
      <c r="AP217" s="103"/>
      <c r="AQ217" s="103"/>
      <c r="AR217" s="103"/>
      <c r="AS217" s="103"/>
      <c r="AT217" s="103"/>
      <c r="AU217" s="103"/>
      <c r="AV217" s="103"/>
      <c r="AW217" s="103"/>
      <c r="AX217" s="103"/>
      <c r="AY217" s="103"/>
      <c r="AZ217" s="103"/>
      <c r="BA217" s="103"/>
      <c r="BB217" s="103"/>
      <c r="BC217" s="103"/>
      <c r="BD217" s="103"/>
      <c r="BE217" s="103"/>
      <c r="BF217" s="103"/>
      <c r="BG217" s="103"/>
      <c r="BH217" s="103"/>
      <c r="BI217" s="103"/>
      <c r="BJ217" s="103"/>
      <c r="BK217" s="103"/>
      <c r="BL217" s="103"/>
      <c r="BM217" s="103"/>
      <c r="BN217" s="103"/>
      <c r="BO217" s="103"/>
      <c r="BP217" s="103"/>
      <c r="BQ217" s="103"/>
      <c r="BR217" s="103"/>
      <c r="BS217" s="103"/>
      <c r="BT217" s="103"/>
      <c r="BU217" s="103"/>
      <c r="BV217" s="103"/>
      <c r="BW217" s="103"/>
      <c r="BX217" s="103"/>
      <c r="BY217" s="103"/>
      <c r="BZ217" s="103"/>
      <c r="CA217" s="103"/>
      <c r="CB217" s="103"/>
      <c r="CC217" s="103"/>
      <c r="CD217" s="103"/>
    </row>
    <row r="218" spans="1:82" x14ac:dyDescent="0.25">
      <c r="A218" s="170"/>
      <c r="B218" s="171"/>
      <c r="C218" s="170"/>
      <c r="D218" s="172"/>
      <c r="E218" s="172"/>
      <c r="F218" s="174"/>
      <c r="G218" s="174"/>
      <c r="H218" s="174"/>
      <c r="I218" s="174"/>
      <c r="J218" s="174"/>
      <c r="R218" s="103"/>
      <c r="S218" s="103"/>
      <c r="T218" s="103"/>
      <c r="U218" s="103"/>
      <c r="V218" s="103"/>
      <c r="W218" s="103"/>
      <c r="X218" s="103"/>
      <c r="Y218" s="103"/>
      <c r="Z218" s="103"/>
      <c r="AA218" s="103"/>
      <c r="AB218" s="103"/>
      <c r="AC218" s="103"/>
      <c r="AD218" s="103"/>
      <c r="AE218" s="103"/>
      <c r="AF218" s="103"/>
      <c r="AG218" s="103"/>
      <c r="AH218" s="103"/>
      <c r="AI218" s="103"/>
      <c r="AJ218" s="103"/>
      <c r="AK218" s="103"/>
      <c r="AL218" s="103"/>
      <c r="AM218" s="103"/>
      <c r="AN218" s="103"/>
      <c r="AO218" s="103"/>
      <c r="AP218" s="103"/>
      <c r="AQ218" s="103"/>
      <c r="AR218" s="103"/>
      <c r="AS218" s="103"/>
      <c r="AT218" s="103"/>
      <c r="AU218" s="103"/>
      <c r="AV218" s="103"/>
      <c r="AW218" s="103"/>
      <c r="AX218" s="103"/>
      <c r="AY218" s="103"/>
      <c r="AZ218" s="103"/>
      <c r="BA218" s="103"/>
      <c r="BB218" s="103"/>
      <c r="BC218" s="103"/>
      <c r="BD218" s="103"/>
      <c r="BE218" s="103"/>
      <c r="BF218" s="103"/>
      <c r="BG218" s="103"/>
      <c r="BH218" s="103"/>
      <c r="BI218" s="103"/>
      <c r="BJ218" s="103"/>
      <c r="BK218" s="103"/>
      <c r="BL218" s="103"/>
      <c r="BM218" s="103"/>
      <c r="BN218" s="103"/>
      <c r="BO218" s="103"/>
      <c r="BP218" s="103"/>
      <c r="BQ218" s="103"/>
      <c r="BR218" s="103"/>
      <c r="BS218" s="103"/>
      <c r="BT218" s="103"/>
      <c r="BU218" s="103"/>
      <c r="BV218" s="103"/>
      <c r="BW218" s="103"/>
      <c r="BX218" s="103"/>
      <c r="BY218" s="103"/>
      <c r="BZ218" s="103"/>
      <c r="CA218" s="103"/>
      <c r="CB218" s="103"/>
      <c r="CC218" s="103"/>
      <c r="CD218" s="103"/>
    </row>
    <row r="219" spans="1:82" x14ac:dyDescent="0.25">
      <c r="A219" s="170"/>
      <c r="B219" s="171"/>
      <c r="C219" s="170"/>
      <c r="D219" s="172"/>
      <c r="E219" s="172"/>
      <c r="F219" s="174"/>
      <c r="G219" s="174"/>
      <c r="H219" s="174"/>
      <c r="I219" s="174"/>
      <c r="J219" s="174"/>
    </row>
    <row r="220" spans="1:82" x14ac:dyDescent="0.25">
      <c r="A220" s="339"/>
      <c r="B220" s="339"/>
      <c r="C220" s="339"/>
      <c r="D220" s="175"/>
      <c r="E220" s="175"/>
      <c r="F220" s="174"/>
      <c r="G220" s="174"/>
      <c r="H220" s="174"/>
      <c r="I220" s="174"/>
      <c r="J220" s="174"/>
    </row>
    <row r="221" spans="1:82" ht="14.25" customHeight="1" x14ac:dyDescent="0.25">
      <c r="A221" s="348"/>
      <c r="B221" s="348"/>
      <c r="C221" s="348"/>
      <c r="D221" s="176"/>
      <c r="E221" s="176"/>
      <c r="F221" s="174"/>
      <c r="G221" s="174"/>
      <c r="H221" s="174"/>
      <c r="I221" s="174"/>
      <c r="J221" s="174"/>
    </row>
    <row r="222" spans="1:82" ht="15" customHeight="1" x14ac:dyDescent="0.25">
      <c r="A222" s="348"/>
      <c r="B222" s="348"/>
      <c r="C222" s="348"/>
      <c r="D222" s="176"/>
      <c r="E222" s="176"/>
      <c r="F222" s="174"/>
      <c r="G222" s="174"/>
      <c r="H222" s="174"/>
      <c r="I222" s="174"/>
      <c r="J222" s="174"/>
    </row>
    <row r="223" spans="1:82" x14ac:dyDescent="0.25">
      <c r="A223" s="349"/>
      <c r="B223" s="349"/>
      <c r="C223" s="349"/>
      <c r="D223" s="177"/>
      <c r="E223" s="177"/>
      <c r="F223" s="174"/>
      <c r="G223" s="174"/>
      <c r="H223" s="174"/>
      <c r="I223" s="174"/>
      <c r="J223" s="174"/>
    </row>
    <row r="224" spans="1:82" x14ac:dyDescent="0.25">
      <c r="A224" s="350"/>
      <c r="B224" s="350"/>
      <c r="C224" s="350"/>
      <c r="D224" s="175"/>
      <c r="E224" s="175"/>
      <c r="F224" s="174"/>
      <c r="G224" s="174"/>
      <c r="H224" s="174"/>
      <c r="I224" s="174"/>
      <c r="J224" s="174"/>
    </row>
    <row r="225" spans="1:10" ht="15" customHeight="1" x14ac:dyDescent="0.25">
      <c r="A225" s="339"/>
      <c r="B225" s="339"/>
      <c r="C225" s="339"/>
      <c r="D225" s="175"/>
      <c r="E225" s="175"/>
      <c r="F225" s="174"/>
      <c r="G225" s="174"/>
      <c r="H225" s="174"/>
      <c r="I225" s="174"/>
      <c r="J225" s="174"/>
    </row>
    <row r="226" spans="1:10" x14ac:dyDescent="0.25">
      <c r="A226" s="349"/>
      <c r="B226" s="349"/>
      <c r="C226" s="349"/>
      <c r="D226" s="177"/>
      <c r="E226" s="177"/>
      <c r="F226" s="174"/>
      <c r="G226" s="174"/>
      <c r="H226" s="174"/>
      <c r="I226" s="174"/>
      <c r="J226" s="174"/>
    </row>
    <row r="227" spans="1:10" x14ac:dyDescent="0.25">
      <c r="A227" s="350"/>
      <c r="B227" s="350"/>
      <c r="C227" s="350"/>
      <c r="D227" s="175"/>
      <c r="E227" s="175"/>
      <c r="F227" s="174"/>
      <c r="G227" s="174"/>
      <c r="H227" s="174"/>
      <c r="I227" s="174"/>
      <c r="J227" s="174"/>
    </row>
    <row r="228" spans="1:10" x14ac:dyDescent="0.25">
      <c r="A228" s="339"/>
      <c r="B228" s="339"/>
      <c r="C228" s="339"/>
      <c r="D228" s="175"/>
      <c r="E228" s="175"/>
      <c r="F228" s="174"/>
      <c r="G228" s="174"/>
      <c r="H228" s="174"/>
      <c r="I228" s="174"/>
      <c r="J228" s="174"/>
    </row>
  </sheetData>
  <mergeCells count="88">
    <mergeCell ref="A47:C47"/>
    <mergeCell ref="A227:C227"/>
    <mergeCell ref="A184:C184"/>
    <mergeCell ref="A188:C188"/>
    <mergeCell ref="A172:C172"/>
    <mergeCell ref="A180:C180"/>
    <mergeCell ref="A149:C149"/>
    <mergeCell ref="A164:C164"/>
    <mergeCell ref="A112:C112"/>
    <mergeCell ref="A48:C48"/>
    <mergeCell ref="A49:C49"/>
    <mergeCell ref="A124:C124"/>
    <mergeCell ref="A81:C81"/>
    <mergeCell ref="A89:C89"/>
    <mergeCell ref="A94:C94"/>
    <mergeCell ref="A85:C85"/>
    <mergeCell ref="A228:C228"/>
    <mergeCell ref="A221:C221"/>
    <mergeCell ref="A222:C222"/>
    <mergeCell ref="A223:C223"/>
    <mergeCell ref="A224:C224"/>
    <mergeCell ref="A226:C226"/>
    <mergeCell ref="A225:C225"/>
    <mergeCell ref="A44:C44"/>
    <mergeCell ref="A45:C45"/>
    <mergeCell ref="A43:C43"/>
    <mergeCell ref="A30:C30"/>
    <mergeCell ref="A32:C32"/>
    <mergeCell ref="A36:C36"/>
    <mergeCell ref="A38:C38"/>
    <mergeCell ref="A128:C128"/>
    <mergeCell ref="A118:C118"/>
    <mergeCell ref="A119:C119"/>
    <mergeCell ref="A57:C57"/>
    <mergeCell ref="A51:C51"/>
    <mergeCell ref="A52:C52"/>
    <mergeCell ref="A55:C55"/>
    <mergeCell ref="A56:C56"/>
    <mergeCell ref="A76:C76"/>
    <mergeCell ref="A63:C63"/>
    <mergeCell ref="A53:C53"/>
    <mergeCell ref="A117:C117"/>
    <mergeCell ref="A127:C127"/>
    <mergeCell ref="A103:C103"/>
    <mergeCell ref="A109:C109"/>
    <mergeCell ref="A110:C110"/>
    <mergeCell ref="A220:C220"/>
    <mergeCell ref="A158:C158"/>
    <mergeCell ref="A129:C129"/>
    <mergeCell ref="A130:C130"/>
    <mergeCell ref="B201:D201"/>
    <mergeCell ref="A142:C142"/>
    <mergeCell ref="A131:C131"/>
    <mergeCell ref="B200:D200"/>
    <mergeCell ref="A136:C136"/>
    <mergeCell ref="A137:C137"/>
    <mergeCell ref="A138:C138"/>
    <mergeCell ref="A139:C139"/>
    <mergeCell ref="A12:C12"/>
    <mergeCell ref="A20:C20"/>
    <mergeCell ref="A26:C26"/>
    <mergeCell ref="A27:C27"/>
    <mergeCell ref="A34:C34"/>
    <mergeCell ref="A19:C19"/>
    <mergeCell ref="A21:C21"/>
    <mergeCell ref="A22:C22"/>
    <mergeCell ref="A23:C23"/>
    <mergeCell ref="A25:C25"/>
    <mergeCell ref="A1:I1"/>
    <mergeCell ref="A3:I3"/>
    <mergeCell ref="A5:C5"/>
    <mergeCell ref="A10:C10"/>
    <mergeCell ref="A11:C11"/>
    <mergeCell ref="A7:C7"/>
    <mergeCell ref="A8:C8"/>
    <mergeCell ref="A9:C9"/>
    <mergeCell ref="F198:I198"/>
    <mergeCell ref="A194:C194"/>
    <mergeCell ref="A132:C132"/>
    <mergeCell ref="A133:C133"/>
    <mergeCell ref="A134:C134"/>
    <mergeCell ref="A135:C135"/>
    <mergeCell ref="A154:C154"/>
    <mergeCell ref="A108:C108"/>
    <mergeCell ref="A113:C113"/>
    <mergeCell ref="A114:C114"/>
    <mergeCell ref="A125:C125"/>
    <mergeCell ref="A126:C126"/>
  </mergeCells>
  <pageMargins left="0.11811023622047245" right="0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 Račun prihoda i rashoda</vt:lpstr>
      <vt:lpstr>Rashodi prema funkcijskoj kl</vt:lpstr>
      <vt:lpstr>Račun financiranja</vt:lpstr>
      <vt:lpstr>Račun financiranja po izvorima</vt:lpstr>
      <vt:lpstr>POSEBNI DIO 2. RAZINA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Gordana Prpić</cp:lastModifiedBy>
  <cp:lastPrinted>2026-03-25T07:42:13Z</cp:lastPrinted>
  <dcterms:created xsi:type="dcterms:W3CDTF">2022-08-12T12:51:27Z</dcterms:created>
  <dcterms:modified xsi:type="dcterms:W3CDTF">2026-03-25T09:43:24Z</dcterms:modified>
</cp:coreProperties>
</file>